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my Wiseman\Downloads\"/>
    </mc:Choice>
  </mc:AlternateContent>
  <xr:revisionPtr revIDLastSave="0" documentId="13_ncr:1_{25DFB6CC-CA4A-4E95-9173-322A719F1E01}" xr6:coauthVersionLast="47" xr6:coauthVersionMax="47" xr10:uidLastSave="{00000000-0000-0000-0000-000000000000}"/>
  <bookViews>
    <workbookView xWindow="-103" yWindow="-103" windowWidth="20777" windowHeight="13200" xr2:uid="{069DD85F-8E20-4EE7-A7FA-640D2D2AFBC2}"/>
  </bookViews>
  <sheets>
    <sheet name="Adult Social Care" sheetId="1" r:id="rId1"/>
    <sheet name="Allotments" sheetId="2" r:id="rId2"/>
    <sheet name="Bereavement Services" sheetId="3" r:id="rId3"/>
    <sheet name="Building Control" sheetId="4" r:id="rId4"/>
    <sheet name="Car Parking" sheetId="5" r:id="rId5"/>
    <sheet name="Corp Venues and Tickfield" sheetId="7" r:id="rId6"/>
    <sheet name="Council Tax Penalties" sheetId="8" r:id="rId7"/>
    <sheet name="Culture" sheetId="9" r:id="rId8"/>
    <sheet name="Highways" sheetId="10" r:id="rId9"/>
    <sheet name="Housing" sheetId="11" r:id="rId10"/>
    <sheet name="Licences" sheetId="12" r:id="rId11"/>
    <sheet name="Local Land Charges" sheetId="13" r:id="rId12"/>
    <sheet name="Pier and Foreshore" sheetId="14" r:id="rId13"/>
    <sheet name="Planning" sheetId="15" r:id="rId14"/>
    <sheet name="Property - Legal" sheetId="21" r:id="rId15"/>
    <sheet name="Registration" sheetId="16" r:id="rId16"/>
    <sheet name="Regulatory" sheetId="17" r:id="rId17"/>
    <sheet name="Town Centre and Tourism" sheetId="18" r:id="rId18"/>
    <sheet name="Transport" sheetId="19" r:id="rId19"/>
    <sheet name="Waste" sheetId="20" r:id="rId20"/>
  </sheets>
  <externalReferences>
    <externalReference r:id="rId21"/>
    <externalReference r:id="rId22"/>
  </externalReferences>
  <definedNames>
    <definedName name="_xlnm._FilterDatabase" localSheetId="0" hidden="1">'Adult Social Care'!$A$1:$C$1</definedName>
    <definedName name="_xlnm._FilterDatabase" localSheetId="1" hidden="1">Allotments!$A$1:$B$2</definedName>
    <definedName name="_xlnm._FilterDatabase" localSheetId="5" hidden="1">'Corp Venues and Tickfield'!$A$1:$C$1</definedName>
    <definedName name="_xlnm._FilterDatabase" localSheetId="7" hidden="1">Culture!$A$1:$C$2</definedName>
    <definedName name="_xlnm._FilterDatabase" localSheetId="8" hidden="1">Highways!$A$1:$C$3</definedName>
    <definedName name="_xlnm._FilterDatabase" localSheetId="13" hidden="1">Planning!$A$1:$B$2</definedName>
    <definedName name="_xlnm._FilterDatabase" localSheetId="15" hidden="1">Registration!$A$1:$B$1</definedName>
    <definedName name="_xlnm._FilterDatabase" localSheetId="16" hidden="1">Regulatory!$A$1:$C$2</definedName>
    <definedName name="_xlnm._FilterDatabase" localSheetId="18" hidden="1">Transport!$A$1:$C$1</definedName>
    <definedName name="_xlnm._FilterDatabase" localSheetId="19" hidden="1">Waste!$A$1:$C$2</definedName>
    <definedName name="_ftn1" localSheetId="14">'Property - Legal'!$B$66</definedName>
    <definedName name="_ftnref1" localSheetId="14">'Property - Legal'!$C$9</definedName>
    <definedName name="Allcountries" localSheetId="0">#REF!</definedName>
    <definedName name="Allcountries" localSheetId="1">#REF!</definedName>
    <definedName name="Allcountries" localSheetId="2">#REF!</definedName>
    <definedName name="Allcountries" localSheetId="3">#REF!</definedName>
    <definedName name="Allcountries" localSheetId="5">#REF!</definedName>
    <definedName name="Allcountries" localSheetId="6">#REF!</definedName>
    <definedName name="Allcountries" localSheetId="7">#REF!</definedName>
    <definedName name="Allcountries" localSheetId="8">#REF!</definedName>
    <definedName name="Allcountries" localSheetId="9">#REF!</definedName>
    <definedName name="Allcountries" localSheetId="10">#REF!</definedName>
    <definedName name="Allcountries" localSheetId="11">#REF!</definedName>
    <definedName name="Allcountries" localSheetId="12">#REF!</definedName>
    <definedName name="Allcountries" localSheetId="13">#REF!</definedName>
    <definedName name="Allcountries" localSheetId="15">#REF!</definedName>
    <definedName name="Allcountries" localSheetId="16">#REF!</definedName>
    <definedName name="Allcountries" localSheetId="17">#REF!</definedName>
    <definedName name="Allcountries" localSheetId="18">#REF!</definedName>
    <definedName name="Allcountries" localSheetId="19">#REF!</definedName>
    <definedName name="Allcountries">#REF!</definedName>
    <definedName name="Charges" localSheetId="0">#REF!</definedName>
    <definedName name="Charges" localSheetId="1">#REF!</definedName>
    <definedName name="Charges" localSheetId="2">#REF!</definedName>
    <definedName name="Charges" localSheetId="3">#REF!</definedName>
    <definedName name="Charges" localSheetId="5">#REF!</definedName>
    <definedName name="Charges" localSheetId="6">#REF!</definedName>
    <definedName name="Charges" localSheetId="7">#REF!</definedName>
    <definedName name="Charges" localSheetId="8">#REF!</definedName>
    <definedName name="Charges" localSheetId="9">#REF!</definedName>
    <definedName name="Charges" localSheetId="10">#REF!</definedName>
    <definedName name="Charges" localSheetId="11">#REF!</definedName>
    <definedName name="Charges" localSheetId="12">#REF!</definedName>
    <definedName name="Charges" localSheetId="13">#REF!</definedName>
    <definedName name="Charges" localSheetId="15">#REF!</definedName>
    <definedName name="Charges" localSheetId="16">#REF!</definedName>
    <definedName name="Charges" localSheetId="17">#REF!</definedName>
    <definedName name="Charges" localSheetId="18">#REF!</definedName>
    <definedName name="Charges" localSheetId="19">#REF!</definedName>
    <definedName name="Charges">#REF!</definedName>
    <definedName name="Country_List">[1]Dashboard!$Z$5:$Z$10</definedName>
    <definedName name="CountryList" localSheetId="0">#REF!</definedName>
    <definedName name="CountryList" localSheetId="1">#REF!</definedName>
    <definedName name="CountryList" localSheetId="2">#REF!</definedName>
    <definedName name="CountryList" localSheetId="3">#REF!</definedName>
    <definedName name="CountryList" localSheetId="5">#REF!</definedName>
    <definedName name="CountryList" localSheetId="6">#REF!</definedName>
    <definedName name="CountryList" localSheetId="7">#REF!</definedName>
    <definedName name="CountryList" localSheetId="8">#REF!</definedName>
    <definedName name="CountryList" localSheetId="9">#REF!</definedName>
    <definedName name="CountryList" localSheetId="10">#REF!</definedName>
    <definedName name="CountryList" localSheetId="11">#REF!</definedName>
    <definedName name="CountryList" localSheetId="12">#REF!</definedName>
    <definedName name="CountryList" localSheetId="13">#REF!</definedName>
    <definedName name="CountryList" localSheetId="15">#REF!</definedName>
    <definedName name="CountryList" localSheetId="16">#REF!</definedName>
    <definedName name="CountryList" localSheetId="17">#REF!</definedName>
    <definedName name="CountryList" localSheetId="18">#REF!</definedName>
    <definedName name="CountryList" localSheetId="19">#REF!</definedName>
    <definedName name="CountryList">#REF!</definedName>
    <definedName name="CountryList2" localSheetId="0">#REF!</definedName>
    <definedName name="CountryList2" localSheetId="1">#REF!</definedName>
    <definedName name="CountryList2" localSheetId="2">#REF!</definedName>
    <definedName name="CountryList2" localSheetId="3">#REF!</definedName>
    <definedName name="CountryList2" localSheetId="5">#REF!</definedName>
    <definedName name="CountryList2" localSheetId="6">#REF!</definedName>
    <definedName name="CountryList2" localSheetId="7">#REF!</definedName>
    <definedName name="CountryList2" localSheetId="8">#REF!</definedName>
    <definedName name="CountryList2" localSheetId="9">#REF!</definedName>
    <definedName name="CountryList2" localSheetId="10">#REF!</definedName>
    <definedName name="CountryList2" localSheetId="11">#REF!</definedName>
    <definedName name="CountryList2" localSheetId="12">#REF!</definedName>
    <definedName name="CountryList2" localSheetId="13">#REF!</definedName>
    <definedName name="CountryList2" localSheetId="15">#REF!</definedName>
    <definedName name="CountryList2" localSheetId="16">#REF!</definedName>
    <definedName name="CountryList2" localSheetId="17">#REF!</definedName>
    <definedName name="CountryList2" localSheetId="18">#REF!</definedName>
    <definedName name="CountryList2" localSheetId="19">#REF!</definedName>
    <definedName name="CountryList2">#REF!</definedName>
    <definedName name="Fees" localSheetId="0">#REF!</definedName>
    <definedName name="Fees" localSheetId="1">#REF!</definedName>
    <definedName name="Fees" localSheetId="2">#REF!</definedName>
    <definedName name="Fees" localSheetId="3">#REF!</definedName>
    <definedName name="Fees" localSheetId="5">#REF!</definedName>
    <definedName name="Fees" localSheetId="6">#REF!</definedName>
    <definedName name="Fees" localSheetId="7">#REF!</definedName>
    <definedName name="Fees" localSheetId="8">#REF!</definedName>
    <definedName name="Fees" localSheetId="9">#REF!</definedName>
    <definedName name="Fees" localSheetId="10">#REF!</definedName>
    <definedName name="Fees" localSheetId="11">#REF!</definedName>
    <definedName name="Fees" localSheetId="12">#REF!</definedName>
    <definedName name="Fees" localSheetId="13">#REF!</definedName>
    <definedName name="Fees" localSheetId="15">#REF!</definedName>
    <definedName name="Fees" localSheetId="16">#REF!</definedName>
    <definedName name="Fees" localSheetId="17">#REF!</definedName>
    <definedName name="Fees" localSheetId="18">#REF!</definedName>
    <definedName name="Fees" localSheetId="19">#REF!</definedName>
    <definedName name="Fees">#REF!</definedName>
    <definedName name="person">[2]Lists!$D$5:$D$17</definedName>
    <definedName name="_xlnm.Print_Area" localSheetId="0">'Adult Social Care'!$A$1:$L$13</definedName>
    <definedName name="_xlnm.Print_Area" localSheetId="1">Allotments!$A$1:$K$13</definedName>
    <definedName name="_xlnm.Print_Area" localSheetId="2">'Bereavement Services'!$A$1:$L$256</definedName>
    <definedName name="_xlnm.Print_Area" localSheetId="3">'Building Control'!$A$1:$M$141</definedName>
    <definedName name="_xlnm.Print_Area" localSheetId="5">'Corp Venues and Tickfield'!$A$1:$L$75</definedName>
    <definedName name="_xlnm.Print_Area" localSheetId="6">'Council Tax Penalties'!$A$1:$L$14</definedName>
    <definedName name="_xlnm.Print_Area" localSheetId="7">Culture!$A$1:$L$388</definedName>
    <definedName name="_xlnm.Print_Area" localSheetId="8">Highways!$A$1:$L$194</definedName>
    <definedName name="_xlnm.Print_Area" localSheetId="9">Housing!$A$1:$L$37</definedName>
    <definedName name="_xlnm.Print_Area" localSheetId="10">Licences!$A$1:$I$150</definedName>
    <definedName name="_xlnm.Print_Area" localSheetId="11">'Local Land Charges'!$A$1:$L$10</definedName>
    <definedName name="_xlnm.Print_Area" localSheetId="12">'Pier and Foreshore'!$A$1:$L$109</definedName>
    <definedName name="_xlnm.Print_Area" localSheetId="13">Planning!$A$1:$L$72</definedName>
    <definedName name="_xlnm.Print_Area" localSheetId="15">Registration!$A$1:$L$115</definedName>
    <definedName name="_xlnm.Print_Area" localSheetId="16">Regulatory!$A$1:$L$126</definedName>
    <definedName name="_xlnm.Print_Area" localSheetId="17">'Town Centre and Tourism'!$A$1:$L$29</definedName>
    <definedName name="_xlnm.Print_Area" localSheetId="18">Transport!$A$1:$L$21</definedName>
    <definedName name="_xlnm.Print_Area" localSheetId="19">Waste!$A$1:$L$22</definedName>
    <definedName name="_xlnm.Print_Titles" localSheetId="0">'Adult Social Care'!$1:$2</definedName>
    <definedName name="_xlnm.Print_Titles" localSheetId="1">Allotments!$1:$2</definedName>
    <definedName name="_xlnm.Print_Titles" localSheetId="2">'Bereavement Services'!$1:$2</definedName>
    <definedName name="_xlnm.Print_Titles" localSheetId="3">'Building Control'!$1:$1</definedName>
    <definedName name="_xlnm.Print_Titles" localSheetId="5">'Corp Venues and Tickfield'!$1:$2</definedName>
    <definedName name="_xlnm.Print_Titles" localSheetId="6">'Council Tax Penalties'!$1:$2</definedName>
    <definedName name="_xlnm.Print_Titles" localSheetId="7">Culture!$1:$2</definedName>
    <definedName name="_xlnm.Print_Titles" localSheetId="8">Highways!$1:$2</definedName>
    <definedName name="_xlnm.Print_Titles" localSheetId="9">Housing!$1:$2</definedName>
    <definedName name="_xlnm.Print_Titles" localSheetId="11">'Local Land Charges'!$1:$2</definedName>
    <definedName name="_xlnm.Print_Titles" localSheetId="12">'Pier and Foreshore'!$1:$2</definedName>
    <definedName name="_xlnm.Print_Titles" localSheetId="13">Planning!$1:$2</definedName>
    <definedName name="_xlnm.Print_Titles" localSheetId="15">Registration!$1:$3</definedName>
    <definedName name="_xlnm.Print_Titles" localSheetId="16">Regulatory!$1:$2</definedName>
    <definedName name="_xlnm.Print_Titles" localSheetId="17">'Town Centre and Tourism'!$1:$2</definedName>
    <definedName name="_xlnm.Print_Titles" localSheetId="18">Transport!$1:$2</definedName>
    <definedName name="_xlnm.Print_Titles" localSheetId="19">Waste!$1:$2</definedName>
    <definedName name="s" localSheetId="0">#REF!</definedName>
    <definedName name="s" localSheetId="1">#REF!</definedName>
    <definedName name="s" localSheetId="2">#REF!</definedName>
    <definedName name="s" localSheetId="3">#REF!</definedName>
    <definedName name="s" localSheetId="5">#REF!</definedName>
    <definedName name="s" localSheetId="6">#REF!</definedName>
    <definedName name="s" localSheetId="7">#REF!</definedName>
    <definedName name="s" localSheetId="8">#REF!</definedName>
    <definedName name="s" localSheetId="9">#REF!</definedName>
    <definedName name="s" localSheetId="10">#REF!</definedName>
    <definedName name="s" localSheetId="11">#REF!</definedName>
    <definedName name="s" localSheetId="12">#REF!</definedName>
    <definedName name="s" localSheetId="13">#REF!</definedName>
    <definedName name="s" localSheetId="15">#REF!</definedName>
    <definedName name="s" localSheetId="16">#REF!</definedName>
    <definedName name="s" localSheetId="17">#REF!</definedName>
    <definedName name="s" localSheetId="18">#REF!</definedName>
    <definedName name="s" localSheetId="19">#REF!</definedName>
    <definedName name="s">#REF!</definedName>
    <definedName name="Tasks">[2]Lists!$B$5:$B$9</definedName>
    <definedName name="TM1REBUILDOPTION">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9" i="10" l="1"/>
  <c r="I78" i="10"/>
  <c r="A14" i="20"/>
  <c r="A10" i="20"/>
  <c r="A11" i="20" s="1"/>
  <c r="A15" i="20" s="1"/>
  <c r="A16" i="20" s="1"/>
  <c r="A17" i="20" s="1"/>
  <c r="A18" i="20" s="1"/>
  <c r="A19" i="20" s="1"/>
  <c r="A20" i="20" s="1"/>
  <c r="A21" i="20" s="1"/>
  <c r="A9" i="20"/>
  <c r="A29" i="18"/>
  <c r="A18" i="18"/>
  <c r="A7" i="18"/>
  <c r="A8" i="18" s="1"/>
  <c r="A9" i="18" s="1"/>
  <c r="A10" i="18" s="1"/>
  <c r="A11" i="18" s="1"/>
  <c r="A12" i="18" s="1"/>
  <c r="A13" i="18" s="1"/>
  <c r="A14" i="18" s="1"/>
  <c r="A6" i="18"/>
  <c r="A115" i="17"/>
  <c r="A116" i="17" s="1"/>
  <c r="A98" i="17"/>
  <c r="A6" i="17"/>
  <c r="A7" i="17" s="1"/>
  <c r="A116" i="16"/>
  <c r="A75" i="16"/>
  <c r="A50" i="15"/>
  <c r="A44" i="15"/>
  <c r="A39" i="15"/>
  <c r="A26" i="15"/>
  <c r="A265" i="9"/>
  <c r="A19" i="18" l="1"/>
  <c r="A20" i="18" s="1"/>
  <c r="A21" i="18" s="1"/>
  <c r="A22" i="18" s="1"/>
  <c r="A23" i="18" s="1"/>
  <c r="A24" i="18" s="1"/>
  <c r="A25" i="18" s="1"/>
  <c r="A26" i="18" s="1"/>
  <c r="J81" i="7" l="1"/>
  <c r="K81" i="7" s="1"/>
  <c r="F81" i="7"/>
  <c r="J80" i="7"/>
  <c r="K80" i="7" s="1"/>
  <c r="L80" i="7" s="1"/>
  <c r="F80" i="7"/>
  <c r="J79" i="7"/>
  <c r="F79" i="7"/>
  <c r="I77" i="16"/>
  <c r="I76" i="16"/>
  <c r="J76" i="16" s="1"/>
  <c r="I75" i="16"/>
  <c r="J75" i="16" s="1"/>
  <c r="E77" i="16"/>
  <c r="F77" i="16" s="1"/>
  <c r="E76" i="16"/>
  <c r="F76" i="16" s="1"/>
  <c r="E75" i="16"/>
  <c r="F75" i="16" s="1"/>
  <c r="J77" i="16"/>
  <c r="J60" i="16"/>
  <c r="F60" i="16"/>
  <c r="J61" i="16"/>
  <c r="F61" i="16"/>
  <c r="J59" i="16"/>
  <c r="F59" i="16"/>
  <c r="K79" i="7" l="1"/>
  <c r="L79" i="7" s="1"/>
  <c r="L81" i="7"/>
  <c r="K75" i="16"/>
  <c r="L75" i="16" s="1"/>
  <c r="K77" i="16"/>
  <c r="L77" i="16" s="1"/>
  <c r="K76" i="16"/>
  <c r="L76" i="16" s="1"/>
  <c r="K60" i="16"/>
  <c r="L60" i="16" s="1"/>
  <c r="K61" i="16"/>
  <c r="L61" i="16" s="1"/>
  <c r="K59" i="16"/>
  <c r="L59" i="16" s="1"/>
  <c r="J14" i="1" l="1"/>
  <c r="J13" i="1"/>
  <c r="J12" i="1"/>
  <c r="J11" i="1"/>
  <c r="J10" i="1"/>
  <c r="J9" i="1"/>
  <c r="J8" i="1"/>
  <c r="J7" i="1"/>
  <c r="L14" i="1"/>
  <c r="L13" i="1"/>
  <c r="A13" i="1"/>
  <c r="A14" i="1"/>
  <c r="I47" i="15" l="1"/>
  <c r="I46" i="15"/>
  <c r="I45" i="15"/>
  <c r="I7" i="17"/>
  <c r="I6" i="17"/>
  <c r="I19" i="14"/>
  <c r="I18" i="14"/>
  <c r="I17" i="14"/>
  <c r="I192" i="10"/>
  <c r="I301" i="9"/>
  <c r="I239" i="9"/>
  <c r="I238" i="9"/>
  <c r="I237" i="9"/>
  <c r="I236" i="9"/>
  <c r="I235" i="9"/>
  <c r="L91" i="10"/>
  <c r="K91" i="10"/>
  <c r="J91" i="10"/>
  <c r="A91" i="10"/>
  <c r="A92" i="10"/>
  <c r="L54" i="10"/>
  <c r="J54" i="10"/>
  <c r="K54" i="10" s="1"/>
  <c r="L53" i="10"/>
  <c r="J53" i="10"/>
  <c r="K53" i="10" s="1"/>
  <c r="L52" i="10"/>
  <c r="J52" i="10"/>
  <c r="K52" i="10" s="1"/>
  <c r="L51" i="10"/>
  <c r="J51" i="10"/>
  <c r="K51" i="10" s="1"/>
  <c r="A8" i="10"/>
  <c r="L371" i="9" l="1"/>
  <c r="J371" i="9"/>
  <c r="K371" i="9" s="1"/>
  <c r="J260" i="9"/>
  <c r="K260" i="9" s="1"/>
  <c r="L260" i="9"/>
  <c r="J252" i="9"/>
  <c r="K252" i="9" s="1"/>
  <c r="L252" i="9"/>
  <c r="J253" i="9"/>
  <c r="K253" i="9" s="1"/>
  <c r="L253" i="9"/>
  <c r="L246" i="9"/>
  <c r="J246" i="9"/>
  <c r="K246" i="9" s="1"/>
  <c r="J223" i="9"/>
  <c r="K223" i="9" s="1"/>
  <c r="L223" i="9"/>
  <c r="J224" i="9"/>
  <c r="J225" i="9"/>
  <c r="K225" i="9" s="1"/>
  <c r="L225" i="9"/>
  <c r="J21" i="20"/>
  <c r="J20" i="20"/>
  <c r="J18" i="20"/>
  <c r="J17" i="20"/>
  <c r="J16" i="20"/>
  <c r="J15" i="20"/>
  <c r="J14" i="20"/>
  <c r="J11" i="20"/>
  <c r="J10" i="20"/>
  <c r="J9" i="20"/>
  <c r="J8" i="20"/>
  <c r="J15" i="19" l="1"/>
  <c r="K15" i="19" l="1"/>
  <c r="L15" i="19" s="1"/>
  <c r="L80" i="17" l="1"/>
  <c r="J80" i="17"/>
  <c r="K80" i="17" s="1"/>
  <c r="L68" i="17"/>
  <c r="J68" i="17"/>
  <c r="K68" i="17" s="1"/>
  <c r="J6" i="17" l="1"/>
  <c r="I126" i="12"/>
  <c r="H126" i="12"/>
  <c r="G126" i="12"/>
  <c r="F126" i="12"/>
  <c r="E126" i="12"/>
  <c r="D126" i="12"/>
  <c r="C126" i="12"/>
  <c r="B126" i="12"/>
  <c r="I123" i="12"/>
  <c r="H123" i="12"/>
  <c r="G123" i="12"/>
  <c r="F123" i="12"/>
  <c r="E123" i="12"/>
  <c r="D123" i="12"/>
  <c r="C123" i="12"/>
  <c r="B123" i="12"/>
  <c r="A6" i="13" l="1"/>
  <c r="A7" i="13" s="1"/>
  <c r="A8" i="13" s="1"/>
  <c r="A9" i="13" s="1"/>
  <c r="A10" i="13" s="1"/>
  <c r="A5" i="13"/>
  <c r="H7" i="13"/>
  <c r="I256" i="3" l="1"/>
  <c r="J256" i="3" s="1"/>
  <c r="I255" i="3"/>
  <c r="J255" i="3" s="1"/>
  <c r="J254" i="3"/>
  <c r="I250" i="3"/>
  <c r="J250" i="3" s="1"/>
  <c r="I249" i="3"/>
  <c r="J249" i="3" s="1"/>
  <c r="I248" i="3"/>
  <c r="J248" i="3" s="1"/>
  <c r="I247" i="3"/>
  <c r="J247" i="3" s="1"/>
  <c r="I246" i="3"/>
  <c r="J246" i="3" s="1"/>
  <c r="I244" i="3"/>
  <c r="J244" i="3" s="1"/>
  <c r="I243" i="3"/>
  <c r="J243" i="3" s="1"/>
  <c r="I242" i="3"/>
  <c r="J242" i="3" s="1"/>
  <c r="I241" i="3"/>
  <c r="J241" i="3" s="1"/>
  <c r="I240" i="3"/>
  <c r="J240" i="3" s="1"/>
  <c r="I238" i="3"/>
  <c r="J238" i="3" s="1"/>
  <c r="I237" i="3"/>
  <c r="J237" i="3" s="1"/>
  <c r="I236" i="3"/>
  <c r="J236" i="3" s="1"/>
  <c r="I235" i="3"/>
  <c r="J235" i="3" s="1"/>
  <c r="I234" i="3"/>
  <c r="J234" i="3" s="1"/>
  <c r="J233" i="3"/>
  <c r="I231" i="3"/>
  <c r="J231" i="3" s="1"/>
  <c r="I230" i="3"/>
  <c r="J230" i="3" s="1"/>
  <c r="I229" i="3"/>
  <c r="J229" i="3" s="1"/>
  <c r="I228" i="3"/>
  <c r="J228" i="3" s="1"/>
  <c r="I227" i="3"/>
  <c r="J227" i="3" s="1"/>
  <c r="J226" i="3"/>
  <c r="I224" i="3"/>
  <c r="J224" i="3" s="1"/>
  <c r="I223" i="3"/>
  <c r="J223" i="3" s="1"/>
  <c r="I222" i="3"/>
  <c r="J222" i="3" s="1"/>
  <c r="I221" i="3"/>
  <c r="J221" i="3" s="1"/>
  <c r="I220" i="3"/>
  <c r="J220" i="3" s="1"/>
  <c r="I218" i="3"/>
  <c r="J218" i="3" s="1"/>
  <c r="I217" i="3"/>
  <c r="J217" i="3" s="1"/>
  <c r="I216" i="3"/>
  <c r="J216" i="3" s="1"/>
  <c r="I215" i="3"/>
  <c r="J215" i="3" s="1"/>
  <c r="J214" i="3"/>
  <c r="J213" i="3"/>
  <c r="L111" i="3"/>
  <c r="J111" i="3"/>
  <c r="K111" i="3" s="1"/>
  <c r="L109" i="3"/>
  <c r="J109" i="3"/>
  <c r="K109" i="3" s="1"/>
  <c r="L107" i="3"/>
  <c r="J107" i="3"/>
  <c r="K107" i="3" s="1"/>
  <c r="J38" i="3"/>
  <c r="L320" i="9" l="1"/>
  <c r="J320" i="9"/>
  <c r="K320" i="9" s="1"/>
  <c r="L319" i="9"/>
  <c r="J319" i="9"/>
  <c r="K319" i="9" s="1"/>
  <c r="L318" i="9"/>
  <c r="J318" i="9"/>
  <c r="K318" i="9" s="1"/>
  <c r="L317" i="9"/>
  <c r="J317" i="9"/>
  <c r="K317" i="9" s="1"/>
  <c r="L315" i="9"/>
  <c r="J315" i="9"/>
  <c r="K315" i="9" s="1"/>
  <c r="L314" i="9"/>
  <c r="J314" i="9"/>
  <c r="K314" i="9" s="1"/>
  <c r="L313" i="9"/>
  <c r="J313" i="9"/>
  <c r="K313" i="9" s="1"/>
  <c r="L312" i="9"/>
  <c r="J312" i="9"/>
  <c r="K312" i="9" s="1"/>
  <c r="L310" i="9"/>
  <c r="J310" i="9"/>
  <c r="K310" i="9" s="1"/>
  <c r="L309" i="9"/>
  <c r="J309" i="9"/>
  <c r="K309" i="9" s="1"/>
  <c r="L330" i="9"/>
  <c r="J330" i="9"/>
  <c r="K330" i="9" s="1"/>
  <c r="L329" i="9"/>
  <c r="J329" i="9"/>
  <c r="K329" i="9" s="1"/>
  <c r="L328" i="9"/>
  <c r="J328" i="9"/>
  <c r="K328" i="9" s="1"/>
  <c r="F21" i="20" l="1"/>
  <c r="F20" i="20"/>
  <c r="F18" i="20"/>
  <c r="F17" i="20"/>
  <c r="F16" i="20"/>
  <c r="F15" i="20"/>
  <c r="F14" i="20"/>
  <c r="F11" i="20"/>
  <c r="F10" i="20"/>
  <c r="F9" i="20"/>
  <c r="F8" i="20"/>
  <c r="J14" i="19" l="1"/>
  <c r="F14" i="19"/>
  <c r="J13" i="19"/>
  <c r="F13" i="19"/>
  <c r="J12" i="19"/>
  <c r="F12" i="19"/>
  <c r="J11" i="19"/>
  <c r="F11" i="19"/>
  <c r="J10" i="19"/>
  <c r="F10" i="19"/>
  <c r="J9" i="19"/>
  <c r="F9" i="19"/>
  <c r="J8" i="19"/>
  <c r="F8" i="19"/>
  <c r="J7" i="19"/>
  <c r="F7" i="19"/>
  <c r="J6" i="19"/>
  <c r="F6" i="19"/>
  <c r="J5" i="19"/>
  <c r="F5" i="19"/>
  <c r="J4" i="19"/>
  <c r="F4" i="19"/>
  <c r="J29" i="18" l="1"/>
  <c r="F29" i="18"/>
  <c r="I26" i="18"/>
  <c r="J26" i="18" s="1"/>
  <c r="E26" i="18"/>
  <c r="F26" i="18" s="1"/>
  <c r="I25" i="18"/>
  <c r="J25" i="18" s="1"/>
  <c r="E25" i="18"/>
  <c r="F25" i="18" s="1"/>
  <c r="I24" i="18"/>
  <c r="J24" i="18" s="1"/>
  <c r="E24" i="18"/>
  <c r="F24" i="18" s="1"/>
  <c r="I23" i="18"/>
  <c r="J23" i="18" s="1"/>
  <c r="E23" i="18"/>
  <c r="F23" i="18" s="1"/>
  <c r="I22" i="18"/>
  <c r="J22" i="18" s="1"/>
  <c r="E22" i="18"/>
  <c r="F22" i="18" s="1"/>
  <c r="I21" i="18"/>
  <c r="J21" i="18" s="1"/>
  <c r="E21" i="18"/>
  <c r="F21" i="18" s="1"/>
  <c r="I20" i="18"/>
  <c r="J20" i="18" s="1"/>
  <c r="E20" i="18"/>
  <c r="F20" i="18" s="1"/>
  <c r="I19" i="18"/>
  <c r="J19" i="18" s="1"/>
  <c r="E19" i="18"/>
  <c r="F19" i="18" s="1"/>
  <c r="I18" i="18"/>
  <c r="J18" i="18" s="1"/>
  <c r="E18" i="18"/>
  <c r="F18" i="18" s="1"/>
  <c r="J14" i="18"/>
  <c r="F14" i="18"/>
  <c r="J12" i="18"/>
  <c r="F12" i="18"/>
  <c r="J10" i="18"/>
  <c r="F10" i="18"/>
  <c r="J8" i="18"/>
  <c r="F8" i="18"/>
  <c r="J7" i="18"/>
  <c r="F7" i="18"/>
  <c r="J6" i="18"/>
  <c r="F6" i="18"/>
  <c r="J5" i="18"/>
  <c r="F5" i="18"/>
  <c r="J126" i="17" l="1"/>
  <c r="F126" i="17"/>
  <c r="J125" i="17"/>
  <c r="F125" i="17"/>
  <c r="J124" i="17"/>
  <c r="F124" i="17"/>
  <c r="J121" i="17"/>
  <c r="F121" i="17"/>
  <c r="J120" i="17"/>
  <c r="F120" i="17"/>
  <c r="J117" i="17"/>
  <c r="F117" i="17"/>
  <c r="J116" i="17"/>
  <c r="F116" i="17"/>
  <c r="J115" i="17"/>
  <c r="F115" i="17"/>
  <c r="J114" i="17"/>
  <c r="F114" i="17"/>
  <c r="J113" i="17"/>
  <c r="F113" i="17"/>
  <c r="J112" i="17"/>
  <c r="F112" i="17"/>
  <c r="J111" i="17"/>
  <c r="F111" i="17"/>
  <c r="J110" i="17"/>
  <c r="F110" i="17"/>
  <c r="J109" i="17"/>
  <c r="F109" i="17"/>
  <c r="J108" i="17"/>
  <c r="F108" i="17"/>
  <c r="J105" i="17"/>
  <c r="F105" i="17"/>
  <c r="J104" i="17"/>
  <c r="F104" i="17"/>
  <c r="J103" i="17"/>
  <c r="F103" i="17"/>
  <c r="J102" i="17"/>
  <c r="F102" i="17"/>
  <c r="J101" i="17"/>
  <c r="F101" i="17"/>
  <c r="J100" i="17"/>
  <c r="F100" i="17"/>
  <c r="J99" i="17"/>
  <c r="F99" i="17"/>
  <c r="I98" i="17"/>
  <c r="J98" i="17" s="1"/>
  <c r="E98" i="17"/>
  <c r="F98" i="17" s="1"/>
  <c r="J95" i="17"/>
  <c r="F95" i="17"/>
  <c r="J94" i="17"/>
  <c r="F94" i="17"/>
  <c r="J93" i="17"/>
  <c r="F93" i="17"/>
  <c r="J92" i="17"/>
  <c r="F92" i="17"/>
  <c r="J91" i="17"/>
  <c r="F91" i="17"/>
  <c r="J90" i="17"/>
  <c r="F90" i="17"/>
  <c r="J89" i="17"/>
  <c r="F89" i="17"/>
  <c r="J86" i="17"/>
  <c r="F86" i="17"/>
  <c r="J85" i="17"/>
  <c r="F85" i="17"/>
  <c r="J82" i="17"/>
  <c r="F82" i="17"/>
  <c r="J81" i="17"/>
  <c r="F81" i="17"/>
  <c r="J79" i="17"/>
  <c r="F79" i="17"/>
  <c r="J78" i="17"/>
  <c r="F78" i="17"/>
  <c r="J77" i="17"/>
  <c r="F77" i="17"/>
  <c r="J74" i="17"/>
  <c r="F74" i="17"/>
  <c r="J73" i="17"/>
  <c r="F73" i="17"/>
  <c r="J72" i="17"/>
  <c r="F72" i="17"/>
  <c r="J71" i="17"/>
  <c r="F71" i="17"/>
  <c r="J67" i="17"/>
  <c r="F67" i="17"/>
  <c r="J66" i="17"/>
  <c r="F66" i="17"/>
  <c r="J65" i="17"/>
  <c r="F65" i="17"/>
  <c r="I64" i="17"/>
  <c r="J64" i="17" s="1"/>
  <c r="E64" i="17"/>
  <c r="F64" i="17" s="1"/>
  <c r="J63" i="17"/>
  <c r="F63" i="17"/>
  <c r="J60" i="17"/>
  <c r="F60" i="17"/>
  <c r="J59" i="17"/>
  <c r="F59" i="17"/>
  <c r="J56" i="17"/>
  <c r="F56" i="17"/>
  <c r="J55" i="17"/>
  <c r="F55" i="17"/>
  <c r="J51" i="17"/>
  <c r="F51" i="17"/>
  <c r="J50" i="17"/>
  <c r="F50" i="17"/>
  <c r="J49" i="17"/>
  <c r="F49" i="17"/>
  <c r="J48" i="17"/>
  <c r="F48" i="17"/>
  <c r="J47" i="17"/>
  <c r="F47" i="17"/>
  <c r="J46" i="17"/>
  <c r="F46" i="17"/>
  <c r="J43" i="17"/>
  <c r="F43" i="17"/>
  <c r="J42" i="17"/>
  <c r="F42" i="17"/>
  <c r="J41" i="17"/>
  <c r="F41" i="17"/>
  <c r="J40" i="17"/>
  <c r="F40" i="17"/>
  <c r="J39" i="17"/>
  <c r="F39" i="17"/>
  <c r="J38" i="17"/>
  <c r="F38" i="17"/>
  <c r="J37" i="17"/>
  <c r="F37" i="17"/>
  <c r="J36" i="17"/>
  <c r="F36" i="17"/>
  <c r="J33" i="17"/>
  <c r="F33" i="17"/>
  <c r="J32" i="17"/>
  <c r="F32" i="17"/>
  <c r="J31" i="17"/>
  <c r="F31" i="17"/>
  <c r="J30" i="17"/>
  <c r="F30" i="17"/>
  <c r="J27" i="17"/>
  <c r="F27" i="17"/>
  <c r="J24" i="17"/>
  <c r="F24" i="17"/>
  <c r="J23" i="17"/>
  <c r="F23" i="17"/>
  <c r="J22" i="17"/>
  <c r="F22" i="17"/>
  <c r="J21" i="17"/>
  <c r="F21" i="17"/>
  <c r="J18" i="17"/>
  <c r="F18" i="17"/>
  <c r="J17" i="17"/>
  <c r="F17" i="17"/>
  <c r="J16" i="17"/>
  <c r="F16" i="17"/>
  <c r="J12" i="17"/>
  <c r="F12" i="17"/>
  <c r="J11" i="17"/>
  <c r="F11" i="17"/>
  <c r="J10" i="17"/>
  <c r="F10" i="17"/>
  <c r="J9" i="17"/>
  <c r="F9" i="17"/>
  <c r="J8" i="17"/>
  <c r="F8" i="17"/>
  <c r="J7" i="17"/>
  <c r="F7" i="17"/>
  <c r="K6" i="17"/>
  <c r="L6" i="17" s="1"/>
  <c r="J5" i="17"/>
  <c r="F5" i="17"/>
  <c r="K72" i="17" l="1"/>
  <c r="K78" i="17"/>
  <c r="L78" i="17" s="1"/>
  <c r="K10" i="17"/>
  <c r="K23" i="17"/>
  <c r="K42" i="17"/>
  <c r="K79" i="17"/>
  <c r="L79" i="17" s="1"/>
  <c r="K86" i="17"/>
  <c r="L86" i="17" s="1"/>
  <c r="K91" i="17"/>
  <c r="L91" i="17" s="1"/>
  <c r="K31" i="17"/>
  <c r="L31" i="17" s="1"/>
  <c r="K65" i="17"/>
  <c r="L65" i="17" s="1"/>
  <c r="K93" i="17"/>
  <c r="L93" i="17" s="1"/>
  <c r="K90" i="17"/>
  <c r="L90" i="17" s="1"/>
  <c r="K94" i="17"/>
  <c r="L94" i="17" s="1"/>
  <c r="K100" i="17"/>
  <c r="L100" i="17" s="1"/>
  <c r="K104" i="17"/>
  <c r="L104" i="17" s="1"/>
  <c r="K110" i="17"/>
  <c r="L110" i="17" s="1"/>
  <c r="K120" i="17"/>
  <c r="L120" i="17" s="1"/>
  <c r="K95" i="17"/>
  <c r="L95" i="17" s="1"/>
  <c r="K121" i="17"/>
  <c r="L121" i="17" s="1"/>
  <c r="K67" i="17"/>
  <c r="L67" i="17" s="1"/>
  <c r="K5" i="17"/>
  <c r="L5" i="17" s="1"/>
  <c r="K82" i="17"/>
  <c r="L82" i="17" s="1"/>
  <c r="K89" i="17"/>
  <c r="L89" i="17" s="1"/>
  <c r="K81" i="17"/>
  <c r="L81" i="17" s="1"/>
  <c r="K71" i="17"/>
  <c r="L71" i="17" s="1"/>
  <c r="K77" i="17"/>
  <c r="L77" i="17" s="1"/>
  <c r="K92" i="17"/>
  <c r="L92" i="17" s="1"/>
  <c r="K85" i="17"/>
  <c r="L42" i="17"/>
  <c r="K66" i="17"/>
  <c r="L66" i="17" s="1"/>
  <c r="K73" i="17"/>
  <c r="L73" i="17" s="1"/>
  <c r="K126" i="17"/>
  <c r="L126" i="17" s="1"/>
  <c r="L23" i="17"/>
  <c r="L10" i="17"/>
  <c r="K8" i="17"/>
  <c r="L8" i="17" s="1"/>
  <c r="K12" i="17"/>
  <c r="L12" i="17" s="1"/>
  <c r="K21" i="17"/>
  <c r="L21" i="17" s="1"/>
  <c r="K27" i="17"/>
  <c r="L27" i="17" s="1"/>
  <c r="K102" i="17"/>
  <c r="L102" i="17" s="1"/>
  <c r="K108" i="17"/>
  <c r="L108" i="17" s="1"/>
  <c r="K112" i="17"/>
  <c r="L112" i="17" s="1"/>
  <c r="K116" i="17"/>
  <c r="L116" i="17" s="1"/>
  <c r="K124" i="17"/>
  <c r="L124" i="17" s="1"/>
  <c r="K9" i="17"/>
  <c r="L9" i="17" s="1"/>
  <c r="K16" i="17"/>
  <c r="L16" i="17" s="1"/>
  <c r="K22" i="17"/>
  <c r="L22" i="17" s="1"/>
  <c r="K30" i="17"/>
  <c r="L30" i="17" s="1"/>
  <c r="K36" i="17"/>
  <c r="L36" i="17" s="1"/>
  <c r="K40" i="17"/>
  <c r="L40" i="17" s="1"/>
  <c r="K46" i="17"/>
  <c r="L46" i="17" s="1"/>
  <c r="K50" i="17"/>
  <c r="L50" i="17" s="1"/>
  <c r="K99" i="17"/>
  <c r="L99" i="17" s="1"/>
  <c r="K103" i="17"/>
  <c r="L103" i="17" s="1"/>
  <c r="K109" i="17"/>
  <c r="L109" i="17" s="1"/>
  <c r="K113" i="17"/>
  <c r="L113" i="17" s="1"/>
  <c r="K117" i="17"/>
  <c r="L117" i="17" s="1"/>
  <c r="K125" i="17"/>
  <c r="L125" i="17" s="1"/>
  <c r="L72" i="17"/>
  <c r="L85" i="17"/>
  <c r="K17" i="17"/>
  <c r="L17" i="17" s="1"/>
  <c r="K114" i="17"/>
  <c r="L114" i="17" s="1"/>
  <c r="K74" i="17"/>
  <c r="L74" i="17" s="1"/>
  <c r="K7" i="17"/>
  <c r="L7" i="17" s="1"/>
  <c r="K11" i="17"/>
  <c r="L11" i="17" s="1"/>
  <c r="K18" i="17"/>
  <c r="L18" i="17" s="1"/>
  <c r="K24" i="17"/>
  <c r="L24" i="17" s="1"/>
  <c r="K32" i="17"/>
  <c r="L32" i="17" s="1"/>
  <c r="K38" i="17"/>
  <c r="L38" i="17" s="1"/>
  <c r="K48" i="17"/>
  <c r="L48" i="17" s="1"/>
  <c r="K55" i="17"/>
  <c r="L55" i="17" s="1"/>
  <c r="K59" i="17"/>
  <c r="L59" i="17" s="1"/>
  <c r="K63" i="17"/>
  <c r="L63" i="17" s="1"/>
  <c r="K101" i="17"/>
  <c r="L101" i="17" s="1"/>
  <c r="K105" i="17"/>
  <c r="L105" i="17" s="1"/>
  <c r="K111" i="17"/>
  <c r="L111" i="17" s="1"/>
  <c r="K115" i="17"/>
  <c r="L115" i="17" s="1"/>
  <c r="K98" i="17"/>
  <c r="L98" i="17" s="1"/>
  <c r="K64" i="17"/>
  <c r="L64" i="17" s="1"/>
  <c r="K33" i="17"/>
  <c r="L33" i="17" s="1"/>
  <c r="K37" i="17"/>
  <c r="L37" i="17" s="1"/>
  <c r="K39" i="17"/>
  <c r="L39" i="17" s="1"/>
  <c r="K41" i="17"/>
  <c r="L41" i="17" s="1"/>
  <c r="K43" i="17"/>
  <c r="L43" i="17" s="1"/>
  <c r="K47" i="17"/>
  <c r="L47" i="17" s="1"/>
  <c r="K49" i="17"/>
  <c r="L49" i="17" s="1"/>
  <c r="K51" i="17"/>
  <c r="L51" i="17" s="1"/>
  <c r="K56" i="17"/>
  <c r="L56" i="17" s="1"/>
  <c r="K60" i="17"/>
  <c r="L60" i="17" s="1"/>
  <c r="J113" i="16"/>
  <c r="F113" i="16"/>
  <c r="J112" i="16"/>
  <c r="F112" i="16"/>
  <c r="I108" i="16"/>
  <c r="J108" i="16" s="1"/>
  <c r="F108" i="16"/>
  <c r="J105" i="16"/>
  <c r="F105" i="16"/>
  <c r="J104" i="16"/>
  <c r="F104" i="16"/>
  <c r="J103" i="16"/>
  <c r="F103" i="16"/>
  <c r="J100" i="16"/>
  <c r="F100" i="16"/>
  <c r="J99" i="16"/>
  <c r="F99" i="16"/>
  <c r="J98" i="16"/>
  <c r="F98" i="16"/>
  <c r="I95" i="16"/>
  <c r="J95" i="16" s="1"/>
  <c r="E95" i="16"/>
  <c r="F95" i="16" s="1"/>
  <c r="I94" i="16"/>
  <c r="J94" i="16" s="1"/>
  <c r="E94" i="16"/>
  <c r="F94" i="16" s="1"/>
  <c r="I93" i="16"/>
  <c r="J93" i="16" s="1"/>
  <c r="F93" i="16"/>
  <c r="E93" i="16"/>
  <c r="J90" i="16"/>
  <c r="F90" i="16"/>
  <c r="J89" i="16"/>
  <c r="F89" i="16"/>
  <c r="J88" i="16"/>
  <c r="F88" i="16"/>
  <c r="J85" i="16"/>
  <c r="F85" i="16"/>
  <c r="J84" i="16"/>
  <c r="F84" i="16"/>
  <c r="J83" i="16"/>
  <c r="F83" i="16"/>
  <c r="J82" i="16"/>
  <c r="F82" i="16"/>
  <c r="J81" i="16"/>
  <c r="F81" i="16"/>
  <c r="J80" i="16"/>
  <c r="F80" i="16"/>
  <c r="I72" i="16"/>
  <c r="J72" i="16" s="1"/>
  <c r="E72" i="16"/>
  <c r="F72" i="16" s="1"/>
  <c r="I71" i="16"/>
  <c r="J71" i="16" s="1"/>
  <c r="E71" i="16"/>
  <c r="F71" i="16" s="1"/>
  <c r="I68" i="16"/>
  <c r="J68" i="16" s="1"/>
  <c r="E68" i="16"/>
  <c r="F68" i="16" s="1"/>
  <c r="I67" i="16"/>
  <c r="J67" i="16" s="1"/>
  <c r="E67" i="16"/>
  <c r="F67" i="16" s="1"/>
  <c r="J56" i="16"/>
  <c r="F56" i="16"/>
  <c r="J55" i="16"/>
  <c r="F55" i="16"/>
  <c r="J52" i="16"/>
  <c r="F52" i="16"/>
  <c r="J51" i="16"/>
  <c r="F51" i="16"/>
  <c r="F45" i="16"/>
  <c r="H45" i="16" s="1"/>
  <c r="J45" i="16" s="1"/>
  <c r="F41" i="16"/>
  <c r="H41" i="16" s="1"/>
  <c r="J41" i="16" s="1"/>
  <c r="F40" i="16"/>
  <c r="H40" i="16" s="1"/>
  <c r="J40" i="16" s="1"/>
  <c r="F39" i="16"/>
  <c r="H39" i="16" s="1"/>
  <c r="J39" i="16" s="1"/>
  <c r="F38" i="16"/>
  <c r="H38" i="16" s="1"/>
  <c r="J38" i="16" s="1"/>
  <c r="F37" i="16"/>
  <c r="H37" i="16" s="1"/>
  <c r="J37" i="16" s="1"/>
  <c r="F36" i="16"/>
  <c r="H36" i="16" s="1"/>
  <c r="J36" i="16" s="1"/>
  <c r="F35" i="16"/>
  <c r="H35" i="16" s="1"/>
  <c r="J35" i="16" s="1"/>
  <c r="F34" i="16"/>
  <c r="H34" i="16" s="1"/>
  <c r="J34" i="16" s="1"/>
  <c r="F33" i="16"/>
  <c r="H33" i="16" s="1"/>
  <c r="J33" i="16" s="1"/>
  <c r="F32" i="16"/>
  <c r="H32" i="16" s="1"/>
  <c r="J32" i="16" s="1"/>
  <c r="F31" i="16"/>
  <c r="H31" i="16" s="1"/>
  <c r="J31" i="16" s="1"/>
  <c r="F30" i="16"/>
  <c r="H30" i="16" s="1"/>
  <c r="J30" i="16" s="1"/>
  <c r="F29" i="16"/>
  <c r="H29" i="16" s="1"/>
  <c r="J29" i="16" s="1"/>
  <c r="F28" i="16"/>
  <c r="H28" i="16" s="1"/>
  <c r="J28" i="16" s="1"/>
  <c r="F27" i="16"/>
  <c r="H27" i="16" s="1"/>
  <c r="J27" i="16" s="1"/>
  <c r="F26" i="16"/>
  <c r="H26" i="16" s="1"/>
  <c r="J26" i="16" s="1"/>
  <c r="I22" i="16"/>
  <c r="J22" i="16" s="1"/>
  <c r="E22" i="16"/>
  <c r="F22" i="16" s="1"/>
  <c r="I21" i="16"/>
  <c r="J21" i="16" s="1"/>
  <c r="E21" i="16"/>
  <c r="F21" i="16" s="1"/>
  <c r="J20" i="16"/>
  <c r="F20" i="16"/>
  <c r="J19" i="16"/>
  <c r="F19" i="16"/>
  <c r="J18" i="16"/>
  <c r="F18" i="16"/>
  <c r="J17" i="16"/>
  <c r="F17" i="16"/>
  <c r="J16" i="16"/>
  <c r="F16" i="16"/>
  <c r="J15" i="16"/>
  <c r="F15" i="16"/>
  <c r="J12" i="16"/>
  <c r="F12" i="16"/>
  <c r="J11" i="16"/>
  <c r="F11" i="16"/>
  <c r="J10" i="16"/>
  <c r="F10" i="16"/>
  <c r="J72" i="15" l="1"/>
  <c r="K72" i="15" s="1"/>
  <c r="F72" i="15"/>
  <c r="J71" i="15"/>
  <c r="K71" i="15" s="1"/>
  <c r="F71" i="15"/>
  <c r="J70" i="15"/>
  <c r="K70" i="15" s="1"/>
  <c r="F70" i="15"/>
  <c r="K67" i="15"/>
  <c r="J67" i="15"/>
  <c r="F67" i="15"/>
  <c r="J66" i="15"/>
  <c r="K66" i="15" s="1"/>
  <c r="F66" i="15"/>
  <c r="J63" i="15"/>
  <c r="K63" i="15" s="1"/>
  <c r="F63" i="15"/>
  <c r="J62" i="15"/>
  <c r="K62" i="15" s="1"/>
  <c r="F62" i="15"/>
  <c r="I61" i="15"/>
  <c r="J61" i="15" s="1"/>
  <c r="E61" i="15"/>
  <c r="F61" i="15" s="1"/>
  <c r="J60" i="15"/>
  <c r="K60" i="15" s="1"/>
  <c r="F60" i="15"/>
  <c r="I57" i="15"/>
  <c r="J57" i="15" s="1"/>
  <c r="K57" i="15" s="1"/>
  <c r="E57" i="15"/>
  <c r="F57" i="15" s="1"/>
  <c r="I56" i="15"/>
  <c r="J56" i="15" s="1"/>
  <c r="K56" i="15" s="1"/>
  <c r="E56" i="15"/>
  <c r="F56" i="15" s="1"/>
  <c r="I55" i="15"/>
  <c r="J55" i="15" s="1"/>
  <c r="E55" i="15"/>
  <c r="F55" i="15" s="1"/>
  <c r="J52" i="15"/>
  <c r="K52" i="15" s="1"/>
  <c r="F52" i="15"/>
  <c r="J51" i="15"/>
  <c r="F51" i="15"/>
  <c r="K50" i="15"/>
  <c r="J50" i="15"/>
  <c r="F50" i="15"/>
  <c r="J47" i="15"/>
  <c r="F47" i="15"/>
  <c r="J46" i="15"/>
  <c r="K46" i="15" s="1"/>
  <c r="F46" i="15"/>
  <c r="J45" i="15"/>
  <c r="F45" i="15"/>
  <c r="I41" i="15"/>
  <c r="J41" i="15" s="1"/>
  <c r="K41" i="15" s="1"/>
  <c r="E41" i="15"/>
  <c r="F41" i="15" s="1"/>
  <c r="I40" i="15"/>
  <c r="J40" i="15" s="1"/>
  <c r="E40" i="15"/>
  <c r="F40" i="15" s="1"/>
  <c r="I39" i="15"/>
  <c r="J39" i="15" s="1"/>
  <c r="E39" i="15"/>
  <c r="F39" i="15" s="1"/>
  <c r="I37" i="15"/>
  <c r="J37" i="15" s="1"/>
  <c r="E37" i="15"/>
  <c r="F37" i="15" s="1"/>
  <c r="I36" i="15"/>
  <c r="J36" i="15" s="1"/>
  <c r="K36" i="15" s="1"/>
  <c r="E36" i="15"/>
  <c r="F36" i="15" s="1"/>
  <c r="I35" i="15"/>
  <c r="J35" i="15" s="1"/>
  <c r="E35" i="15"/>
  <c r="F35" i="15" s="1"/>
  <c r="I32" i="15"/>
  <c r="J32" i="15" s="1"/>
  <c r="E32" i="15"/>
  <c r="F32" i="15" s="1"/>
  <c r="I31" i="15"/>
  <c r="J31" i="15" s="1"/>
  <c r="E31" i="15"/>
  <c r="F31" i="15" s="1"/>
  <c r="I30" i="15"/>
  <c r="J30" i="15" s="1"/>
  <c r="K30" i="15" s="1"/>
  <c r="E30" i="15"/>
  <c r="F30" i="15" s="1"/>
  <c r="I27" i="15"/>
  <c r="J27" i="15" s="1"/>
  <c r="E27" i="15"/>
  <c r="F27" i="15" s="1"/>
  <c r="I26" i="15"/>
  <c r="J26" i="15" s="1"/>
  <c r="E26" i="15"/>
  <c r="F26" i="15" s="1"/>
  <c r="I16" i="15"/>
  <c r="J16" i="15" s="1"/>
  <c r="E16" i="15"/>
  <c r="F16" i="15" s="1"/>
  <c r="I15" i="15"/>
  <c r="J15" i="15" s="1"/>
  <c r="K15" i="15" s="1"/>
  <c r="E15" i="15"/>
  <c r="F15" i="15" s="1"/>
  <c r="I14" i="15"/>
  <c r="J14" i="15" s="1"/>
  <c r="E14" i="15"/>
  <c r="F14" i="15" s="1"/>
  <c r="I13" i="15"/>
  <c r="J13" i="15" s="1"/>
  <c r="E13" i="15"/>
  <c r="F13" i="15" s="1"/>
  <c r="I12" i="15"/>
  <c r="J12" i="15" s="1"/>
  <c r="E12" i="15"/>
  <c r="F12" i="15" s="1"/>
  <c r="I11" i="15"/>
  <c r="J11" i="15" s="1"/>
  <c r="K11" i="15" s="1"/>
  <c r="E11" i="15"/>
  <c r="F11" i="15" s="1"/>
  <c r="J10" i="15"/>
  <c r="K10" i="15" s="1"/>
  <c r="F10" i="15"/>
  <c r="J9" i="15"/>
  <c r="K9" i="15" s="1"/>
  <c r="F9" i="15"/>
  <c r="J8" i="15"/>
  <c r="K8" i="15" s="1"/>
  <c r="F8" i="15"/>
  <c r="L71" i="15" l="1"/>
  <c r="L67" i="15"/>
  <c r="L66" i="15"/>
  <c r="L63" i="15"/>
  <c r="L60" i="15"/>
  <c r="L52" i="15"/>
  <c r="K51" i="15"/>
  <c r="L51" i="15" s="1"/>
  <c r="L50" i="15"/>
  <c r="L46" i="15"/>
  <c r="K45" i="15"/>
  <c r="L45" i="15" s="1"/>
  <c r="L30" i="15"/>
  <c r="L11" i="15"/>
  <c r="L10" i="15"/>
  <c r="L8" i="15"/>
  <c r="K13" i="15"/>
  <c r="K26" i="15"/>
  <c r="L26" i="15" s="1"/>
  <c r="K32" i="15"/>
  <c r="L32" i="15" s="1"/>
  <c r="K39" i="15"/>
  <c r="L39" i="15" s="1"/>
  <c r="L57" i="15"/>
  <c r="L70" i="15"/>
  <c r="K27" i="15"/>
  <c r="L27" i="15" s="1"/>
  <c r="K35" i="15"/>
  <c r="L35" i="15" s="1"/>
  <c r="K40" i="15"/>
  <c r="L40" i="15" s="1"/>
  <c r="L47" i="15"/>
  <c r="L15" i="15"/>
  <c r="L36" i="15"/>
  <c r="L41" i="15"/>
  <c r="K14" i="15"/>
  <c r="L14" i="15" s="1"/>
  <c r="L12" i="15"/>
  <c r="K55" i="15"/>
  <c r="L55" i="15" s="1"/>
  <c r="K61" i="15"/>
  <c r="L61" i="15" s="1"/>
  <c r="L72" i="15"/>
  <c r="L13" i="15"/>
  <c r="L9" i="15"/>
  <c r="K12" i="15"/>
  <c r="K16" i="15"/>
  <c r="L16" i="15" s="1"/>
  <c r="K31" i="15"/>
  <c r="L31" i="15" s="1"/>
  <c r="K37" i="15"/>
  <c r="L37" i="15" s="1"/>
  <c r="L56" i="15"/>
  <c r="L62" i="15"/>
  <c r="K47" i="15"/>
  <c r="J109" i="14"/>
  <c r="F109" i="14"/>
  <c r="J108" i="14"/>
  <c r="F108" i="14"/>
  <c r="J107" i="14"/>
  <c r="F107" i="14"/>
  <c r="J106" i="14"/>
  <c r="F106" i="14"/>
  <c r="J105" i="14"/>
  <c r="F105" i="14"/>
  <c r="J104" i="14"/>
  <c r="F104" i="14"/>
  <c r="J101" i="14"/>
  <c r="F101" i="14"/>
  <c r="I98" i="14"/>
  <c r="J98" i="14" s="1"/>
  <c r="E98" i="14"/>
  <c r="F98" i="14" s="1"/>
  <c r="I97" i="14"/>
  <c r="J97" i="14" s="1"/>
  <c r="E97" i="14"/>
  <c r="F97" i="14" s="1"/>
  <c r="I94" i="14"/>
  <c r="J94" i="14" s="1"/>
  <c r="E94" i="14"/>
  <c r="F94" i="14" s="1"/>
  <c r="I91" i="14"/>
  <c r="J91" i="14" s="1"/>
  <c r="E91" i="14"/>
  <c r="F91" i="14" s="1"/>
  <c r="I90" i="14"/>
  <c r="J90" i="14" s="1"/>
  <c r="E90" i="14"/>
  <c r="F90" i="14" s="1"/>
  <c r="I87" i="14"/>
  <c r="J87" i="14" s="1"/>
  <c r="E87" i="14"/>
  <c r="F87" i="14" s="1"/>
  <c r="I86" i="14"/>
  <c r="J86" i="14" s="1"/>
  <c r="E86" i="14"/>
  <c r="F86" i="14" s="1"/>
  <c r="I85" i="14"/>
  <c r="J85" i="14" s="1"/>
  <c r="E85" i="14"/>
  <c r="F85" i="14" s="1"/>
  <c r="I84" i="14"/>
  <c r="J84" i="14" s="1"/>
  <c r="E84" i="14"/>
  <c r="F84" i="14" s="1"/>
  <c r="I83" i="14"/>
  <c r="J83" i="14" s="1"/>
  <c r="E83" i="14"/>
  <c r="F83" i="14" s="1"/>
  <c r="I81" i="14"/>
  <c r="J81" i="14" s="1"/>
  <c r="E81" i="14"/>
  <c r="F81" i="14" s="1"/>
  <c r="I80" i="14"/>
  <c r="J80" i="14" s="1"/>
  <c r="E80" i="14"/>
  <c r="F80" i="14" s="1"/>
  <c r="I79" i="14"/>
  <c r="J79" i="14" s="1"/>
  <c r="E79" i="14"/>
  <c r="F79" i="14" s="1"/>
  <c r="I78" i="14"/>
  <c r="J78" i="14" s="1"/>
  <c r="E78" i="14"/>
  <c r="F78" i="14" s="1"/>
  <c r="I77" i="14"/>
  <c r="J77" i="14" s="1"/>
  <c r="E77" i="14"/>
  <c r="F77" i="14" s="1"/>
  <c r="I74" i="14"/>
  <c r="J74" i="14" s="1"/>
  <c r="E74" i="14"/>
  <c r="F74" i="14" s="1"/>
  <c r="I73" i="14"/>
  <c r="J73" i="14" s="1"/>
  <c r="E73" i="14"/>
  <c r="F73" i="14" s="1"/>
  <c r="I72" i="14"/>
  <c r="J72" i="14" s="1"/>
  <c r="E72" i="14"/>
  <c r="F72" i="14" s="1"/>
  <c r="I71" i="14"/>
  <c r="J71" i="14" s="1"/>
  <c r="E71" i="14"/>
  <c r="F71" i="14" s="1"/>
  <c r="I68" i="14"/>
  <c r="J68" i="14" s="1"/>
  <c r="E68" i="14"/>
  <c r="F68" i="14" s="1"/>
  <c r="I67" i="14"/>
  <c r="J67" i="14" s="1"/>
  <c r="E67" i="14"/>
  <c r="F67" i="14" s="1"/>
  <c r="I66" i="14"/>
  <c r="J66" i="14" s="1"/>
  <c r="E66" i="14"/>
  <c r="F66" i="14" s="1"/>
  <c r="I65" i="14"/>
  <c r="J65" i="14" s="1"/>
  <c r="E65" i="14"/>
  <c r="F65" i="14" s="1"/>
  <c r="I64" i="14"/>
  <c r="J64" i="14" s="1"/>
  <c r="E64" i="14"/>
  <c r="F64" i="14" s="1"/>
  <c r="I63" i="14"/>
  <c r="J63" i="14" s="1"/>
  <c r="E63" i="14"/>
  <c r="F63" i="14" s="1"/>
  <c r="I62" i="14"/>
  <c r="J62" i="14" s="1"/>
  <c r="E62" i="14"/>
  <c r="F62" i="14" s="1"/>
  <c r="I58" i="14"/>
  <c r="J58" i="14" s="1"/>
  <c r="E58" i="14"/>
  <c r="F58" i="14" s="1"/>
  <c r="I57" i="14"/>
  <c r="J57" i="14" s="1"/>
  <c r="E57" i="14"/>
  <c r="F57" i="14" s="1"/>
  <c r="I56" i="14"/>
  <c r="J56" i="14" s="1"/>
  <c r="E56" i="14"/>
  <c r="F56" i="14" s="1"/>
  <c r="I53" i="14"/>
  <c r="J53" i="14" s="1"/>
  <c r="E53" i="14"/>
  <c r="F53" i="14" s="1"/>
  <c r="I52" i="14"/>
  <c r="J52" i="14" s="1"/>
  <c r="E52" i="14"/>
  <c r="F52" i="14" s="1"/>
  <c r="I51" i="14"/>
  <c r="J51" i="14" s="1"/>
  <c r="E51" i="14"/>
  <c r="F51" i="14" s="1"/>
  <c r="I47" i="14"/>
  <c r="J47" i="14" s="1"/>
  <c r="E47" i="14"/>
  <c r="F47" i="14" s="1"/>
  <c r="I46" i="14"/>
  <c r="J46" i="14" s="1"/>
  <c r="E46" i="14"/>
  <c r="F46" i="14" s="1"/>
  <c r="I43" i="14"/>
  <c r="J43" i="14" s="1"/>
  <c r="E43" i="14"/>
  <c r="F43" i="14" s="1"/>
  <c r="I42" i="14"/>
  <c r="J42" i="14" s="1"/>
  <c r="E42" i="14"/>
  <c r="F42" i="14" s="1"/>
  <c r="I41" i="14"/>
  <c r="J41" i="14" s="1"/>
  <c r="E41" i="14"/>
  <c r="F41" i="14" s="1"/>
  <c r="I40" i="14"/>
  <c r="J40" i="14" s="1"/>
  <c r="E40" i="14"/>
  <c r="F40" i="14" s="1"/>
  <c r="I39" i="14"/>
  <c r="J39" i="14" s="1"/>
  <c r="E39" i="14"/>
  <c r="F39" i="14" s="1"/>
  <c r="I38" i="14"/>
  <c r="J38" i="14" s="1"/>
  <c r="E38" i="14"/>
  <c r="F38" i="14" s="1"/>
  <c r="I35" i="14"/>
  <c r="J35" i="14" s="1"/>
  <c r="E35" i="14"/>
  <c r="F35" i="14" s="1"/>
  <c r="I34" i="14"/>
  <c r="J34" i="14" s="1"/>
  <c r="E34" i="14"/>
  <c r="F34" i="14" s="1"/>
  <c r="I33" i="14"/>
  <c r="J33" i="14" s="1"/>
  <c r="E33" i="14"/>
  <c r="F33" i="14" s="1"/>
  <c r="J21" i="14"/>
  <c r="F21" i="14"/>
  <c r="J19" i="14"/>
  <c r="F19" i="14"/>
  <c r="J18" i="14"/>
  <c r="F18" i="14"/>
  <c r="J17" i="14"/>
  <c r="F17" i="14"/>
  <c r="I9" i="14"/>
  <c r="I13" i="14" s="1"/>
  <c r="F9" i="14"/>
  <c r="E9" i="14"/>
  <c r="E13" i="14" s="1"/>
  <c r="I8" i="14"/>
  <c r="I12" i="14" s="1"/>
  <c r="E8" i="14"/>
  <c r="E12" i="14" s="1"/>
  <c r="I7" i="14"/>
  <c r="J7" i="14" s="1"/>
  <c r="E7" i="14"/>
  <c r="F7" i="14" s="1"/>
  <c r="J9" i="14" l="1"/>
  <c r="J8" i="14"/>
  <c r="I26" i="14"/>
  <c r="J26" i="14" s="1"/>
  <c r="J13" i="14"/>
  <c r="J12" i="14"/>
  <c r="I25" i="14"/>
  <c r="J25" i="14" s="1"/>
  <c r="E26" i="14"/>
  <c r="F26" i="14" s="1"/>
  <c r="F13" i="14"/>
  <c r="F12" i="14"/>
  <c r="E25" i="14"/>
  <c r="F25" i="14" s="1"/>
  <c r="F8" i="14"/>
  <c r="I14" i="14" l="1"/>
  <c r="I27" i="14" s="1"/>
  <c r="J27" i="14" s="1"/>
  <c r="E14" i="14"/>
  <c r="E27" i="14" s="1"/>
  <c r="F27" i="14" s="1"/>
  <c r="F14" i="14"/>
  <c r="J14" i="14" l="1"/>
  <c r="I10" i="13"/>
  <c r="J10" i="13" s="1"/>
  <c r="E10" i="13"/>
  <c r="F10" i="13" s="1"/>
  <c r="I9" i="13"/>
  <c r="I7" i="13" s="1"/>
  <c r="E9" i="13"/>
  <c r="E7" i="13" s="1"/>
  <c r="J8" i="13"/>
  <c r="F8" i="13"/>
  <c r="D7" i="13"/>
  <c r="F7" i="13" s="1"/>
  <c r="I6" i="13"/>
  <c r="J6" i="13" s="1"/>
  <c r="E6" i="13"/>
  <c r="F6" i="13" s="1"/>
  <c r="J5" i="13"/>
  <c r="F5" i="13"/>
  <c r="D4" i="13"/>
  <c r="I4" i="13" l="1"/>
  <c r="J4" i="13"/>
  <c r="J7" i="13"/>
  <c r="J9" i="13"/>
  <c r="F9" i="13"/>
  <c r="E4" i="13"/>
  <c r="F4" i="13" s="1"/>
  <c r="J35" i="11" l="1"/>
  <c r="J34" i="11"/>
  <c r="F32" i="11"/>
  <c r="J28" i="11"/>
  <c r="F28" i="11"/>
  <c r="J27" i="11"/>
  <c r="F27" i="11"/>
  <c r="J25" i="11"/>
  <c r="F25" i="11"/>
  <c r="J24" i="11"/>
  <c r="F24" i="11"/>
  <c r="J23" i="11"/>
  <c r="F23" i="11"/>
  <c r="J22" i="11"/>
  <c r="F22" i="11"/>
  <c r="J20" i="11"/>
  <c r="F20" i="11"/>
  <c r="J19" i="11"/>
  <c r="F19" i="11"/>
  <c r="J18" i="11"/>
  <c r="F18" i="11"/>
  <c r="J17" i="11"/>
  <c r="F17" i="11"/>
  <c r="J16" i="11"/>
  <c r="F16" i="11"/>
  <c r="J15" i="11"/>
  <c r="F15" i="11"/>
  <c r="J13" i="11"/>
  <c r="F13" i="11"/>
  <c r="J12" i="11"/>
  <c r="F12" i="11"/>
  <c r="J11" i="11"/>
  <c r="F11" i="11"/>
  <c r="J10" i="11"/>
  <c r="F10" i="11"/>
  <c r="J9" i="11"/>
  <c r="F9" i="11"/>
  <c r="J6" i="11"/>
  <c r="F6" i="11"/>
  <c r="J5" i="11"/>
  <c r="F5" i="11"/>
  <c r="J192" i="10" l="1"/>
  <c r="F192" i="10"/>
  <c r="J188" i="10"/>
  <c r="F188" i="10"/>
  <c r="J187" i="10"/>
  <c r="F187" i="10"/>
  <c r="J184" i="10"/>
  <c r="F184" i="10"/>
  <c r="J180" i="10"/>
  <c r="F180" i="10"/>
  <c r="J179" i="10"/>
  <c r="F179" i="10"/>
  <c r="J178" i="10"/>
  <c r="F178" i="10"/>
  <c r="J174" i="10"/>
  <c r="F174" i="10"/>
  <c r="J173" i="10"/>
  <c r="F173" i="10"/>
  <c r="J172" i="10"/>
  <c r="F172" i="10"/>
  <c r="J171" i="10"/>
  <c r="F171" i="10"/>
  <c r="J170" i="10"/>
  <c r="F170" i="10"/>
  <c r="J169" i="10"/>
  <c r="F169" i="10"/>
  <c r="J168" i="10"/>
  <c r="F168" i="10"/>
  <c r="J167" i="10"/>
  <c r="F167" i="10"/>
  <c r="J166" i="10"/>
  <c r="F166" i="10"/>
  <c r="J165" i="10"/>
  <c r="F165" i="10"/>
  <c r="J164" i="10"/>
  <c r="F164" i="10"/>
  <c r="J163" i="10"/>
  <c r="F163" i="10"/>
  <c r="J162" i="10"/>
  <c r="F162" i="10"/>
  <c r="J161" i="10"/>
  <c r="F161" i="10"/>
  <c r="J159" i="10"/>
  <c r="F159" i="10"/>
  <c r="J158" i="10"/>
  <c r="F158" i="10"/>
  <c r="J157" i="10"/>
  <c r="F157" i="10"/>
  <c r="J156" i="10"/>
  <c r="F156" i="10"/>
  <c r="J155" i="10"/>
  <c r="F155" i="10"/>
  <c r="J154" i="10"/>
  <c r="F154" i="10"/>
  <c r="J153" i="10"/>
  <c r="F153" i="10"/>
  <c r="J152" i="10"/>
  <c r="F152" i="10"/>
  <c r="J149" i="10"/>
  <c r="F149" i="10"/>
  <c r="J148" i="10"/>
  <c r="F148" i="10"/>
  <c r="J147" i="10"/>
  <c r="F147" i="10"/>
  <c r="J146" i="10"/>
  <c r="F146" i="10"/>
  <c r="J145" i="10"/>
  <c r="F145" i="10"/>
  <c r="J142" i="10"/>
  <c r="F142" i="10"/>
  <c r="J141" i="10"/>
  <c r="F141" i="10"/>
  <c r="J140" i="10"/>
  <c r="F140" i="10"/>
  <c r="J139" i="10"/>
  <c r="F139" i="10"/>
  <c r="J138" i="10"/>
  <c r="F138" i="10"/>
  <c r="J137" i="10"/>
  <c r="F137" i="10"/>
  <c r="J134" i="10"/>
  <c r="F134" i="10"/>
  <c r="J131" i="10"/>
  <c r="F131" i="10"/>
  <c r="J130" i="10"/>
  <c r="F130" i="10"/>
  <c r="J123" i="10"/>
  <c r="F123" i="10"/>
  <c r="J122" i="10"/>
  <c r="F122" i="10"/>
  <c r="J118" i="10"/>
  <c r="F118" i="10"/>
  <c r="J117" i="10"/>
  <c r="F117" i="10"/>
  <c r="J116" i="10"/>
  <c r="F116" i="10"/>
  <c r="J115" i="10"/>
  <c r="F115" i="10"/>
  <c r="J114" i="10"/>
  <c r="F114" i="10"/>
  <c r="I113" i="10"/>
  <c r="J113" i="10" s="1"/>
  <c r="E113" i="10"/>
  <c r="F113" i="10" s="1"/>
  <c r="I112" i="10"/>
  <c r="J112" i="10" s="1"/>
  <c r="E112" i="10"/>
  <c r="F112" i="10" s="1"/>
  <c r="I111" i="10"/>
  <c r="J111" i="10" s="1"/>
  <c r="E111" i="10"/>
  <c r="F111" i="10" s="1"/>
  <c r="I110" i="10"/>
  <c r="J110" i="10" s="1"/>
  <c r="E110" i="10"/>
  <c r="F110" i="10" s="1"/>
  <c r="I108" i="10"/>
  <c r="J108" i="10" s="1"/>
  <c r="E108" i="10"/>
  <c r="F108" i="10" s="1"/>
  <c r="I106" i="10"/>
  <c r="J106" i="10" s="1"/>
  <c r="E106" i="10"/>
  <c r="F106" i="10" s="1"/>
  <c r="J103" i="10"/>
  <c r="F103" i="10"/>
  <c r="J102" i="10"/>
  <c r="F102" i="10"/>
  <c r="J101" i="10"/>
  <c r="F101" i="10"/>
  <c r="J100" i="10"/>
  <c r="F100" i="10"/>
  <c r="J99" i="10"/>
  <c r="F99" i="10"/>
  <c r="J98" i="10"/>
  <c r="F98" i="10"/>
  <c r="J97" i="10"/>
  <c r="F97" i="10"/>
  <c r="J96" i="10"/>
  <c r="F96" i="10"/>
  <c r="J92" i="10"/>
  <c r="F92" i="10"/>
  <c r="J90" i="10"/>
  <c r="F90" i="10"/>
  <c r="J89" i="10"/>
  <c r="F89" i="10"/>
  <c r="J88" i="10"/>
  <c r="F88" i="10"/>
  <c r="J87" i="10"/>
  <c r="F87" i="10"/>
  <c r="J84" i="10"/>
  <c r="F84" i="10"/>
  <c r="J83" i="10"/>
  <c r="F83" i="10"/>
  <c r="J82" i="10"/>
  <c r="F82" i="10"/>
  <c r="J79" i="10"/>
  <c r="F79" i="10"/>
  <c r="J78" i="10"/>
  <c r="F78" i="10"/>
  <c r="J75" i="10"/>
  <c r="F75" i="10"/>
  <c r="J74" i="10"/>
  <c r="F74" i="10"/>
  <c r="J73" i="10"/>
  <c r="F73" i="10"/>
  <c r="J72" i="10"/>
  <c r="F72" i="10"/>
  <c r="J71" i="10"/>
  <c r="F71" i="10"/>
  <c r="J68" i="10"/>
  <c r="F68" i="10"/>
  <c r="J67" i="10"/>
  <c r="F67" i="10"/>
  <c r="F66" i="10"/>
  <c r="J63" i="10"/>
  <c r="F63" i="10"/>
  <c r="J62" i="10"/>
  <c r="F62" i="10"/>
  <c r="J60" i="10"/>
  <c r="F60" i="10"/>
  <c r="J59" i="10"/>
  <c r="F59" i="10"/>
  <c r="J58" i="10"/>
  <c r="F58" i="10"/>
  <c r="J57" i="10"/>
  <c r="F57" i="10"/>
  <c r="J56" i="10"/>
  <c r="F56" i="10"/>
  <c r="J48" i="10"/>
  <c r="F48" i="10"/>
  <c r="J47" i="10"/>
  <c r="F47" i="10"/>
  <c r="J46" i="10"/>
  <c r="F46" i="10"/>
  <c r="J45" i="10"/>
  <c r="F45" i="10"/>
  <c r="J42" i="10"/>
  <c r="F42" i="10"/>
  <c r="J41" i="10"/>
  <c r="F41" i="10"/>
  <c r="J40" i="10"/>
  <c r="F40" i="10"/>
  <c r="J39" i="10"/>
  <c r="F39" i="10"/>
  <c r="J36" i="10"/>
  <c r="F36" i="10"/>
  <c r="J35" i="10"/>
  <c r="F35" i="10"/>
  <c r="J34" i="10"/>
  <c r="F34" i="10"/>
  <c r="J33" i="10"/>
  <c r="F33" i="10"/>
  <c r="J30" i="10"/>
  <c r="F30" i="10"/>
  <c r="J29" i="10"/>
  <c r="F29" i="10"/>
  <c r="J28" i="10"/>
  <c r="F28" i="10"/>
  <c r="J27" i="10"/>
  <c r="F27" i="10"/>
  <c r="J24" i="10"/>
  <c r="F24" i="10"/>
  <c r="J23" i="10"/>
  <c r="F23" i="10"/>
  <c r="J22" i="10"/>
  <c r="F22" i="10"/>
  <c r="J21" i="10"/>
  <c r="F21" i="10"/>
  <c r="J17" i="10"/>
  <c r="F17" i="10"/>
  <c r="J16" i="10"/>
  <c r="F16" i="10"/>
  <c r="J15" i="10"/>
  <c r="F15" i="10"/>
  <c r="J14" i="10"/>
  <c r="F14" i="10"/>
  <c r="J11" i="10"/>
  <c r="F11" i="10"/>
  <c r="J10" i="10"/>
  <c r="F10" i="10"/>
  <c r="J9" i="10"/>
  <c r="F9" i="10"/>
  <c r="J8" i="10"/>
  <c r="F8" i="10"/>
  <c r="J5" i="10"/>
  <c r="F5" i="10"/>
  <c r="K72" i="10" l="1"/>
  <c r="L72" i="10" s="1"/>
  <c r="K78" i="10"/>
  <c r="L78" i="10" s="1"/>
  <c r="K84" i="10"/>
  <c r="L84" i="10" s="1"/>
  <c r="K90" i="10"/>
  <c r="L90" i="10" s="1"/>
  <c r="K98" i="10"/>
  <c r="L98" i="10" s="1"/>
  <c r="K115" i="10"/>
  <c r="L115" i="10" s="1"/>
  <c r="K122" i="10"/>
  <c r="L122" i="10" s="1"/>
  <c r="K134" i="10"/>
  <c r="L134" i="10" s="1"/>
  <c r="K140" i="10"/>
  <c r="L140" i="10" s="1"/>
  <c r="K146" i="10"/>
  <c r="L146" i="10" s="1"/>
  <c r="K152" i="10"/>
  <c r="L152" i="10" s="1"/>
  <c r="K156" i="10"/>
  <c r="L156" i="10" s="1"/>
  <c r="K161" i="10"/>
  <c r="L161" i="10" s="1"/>
  <c r="K34" i="10"/>
  <c r="L34" i="10" s="1"/>
  <c r="K22" i="10"/>
  <c r="K40" i="10"/>
  <c r="L40" i="10" s="1"/>
  <c r="K102" i="10"/>
  <c r="L102" i="10" s="1"/>
  <c r="K15" i="10"/>
  <c r="K188" i="10"/>
  <c r="L188" i="10" s="1"/>
  <c r="K28" i="10"/>
  <c r="K62" i="10"/>
  <c r="L62" i="10" s="1"/>
  <c r="K67" i="10"/>
  <c r="K9" i="10"/>
  <c r="L9" i="10" s="1"/>
  <c r="K46" i="10"/>
  <c r="L46" i="10" s="1"/>
  <c r="K165" i="10"/>
  <c r="L165" i="10" s="1"/>
  <c r="K169" i="10"/>
  <c r="L169" i="10" s="1"/>
  <c r="K173" i="10"/>
  <c r="L173" i="10" s="1"/>
  <c r="K180" i="10"/>
  <c r="L180" i="10" s="1"/>
  <c r="K192" i="10"/>
  <c r="L192" i="10" s="1"/>
  <c r="K73" i="10"/>
  <c r="K60" i="10"/>
  <c r="L60" i="10" s="1"/>
  <c r="K8" i="10"/>
  <c r="L8" i="10" s="1"/>
  <c r="K14" i="10"/>
  <c r="K21" i="10"/>
  <c r="L21" i="10" s="1"/>
  <c r="K27" i="10"/>
  <c r="L27" i="10" s="1"/>
  <c r="K33" i="10"/>
  <c r="L33" i="10" s="1"/>
  <c r="K39" i="10"/>
  <c r="L39" i="10" s="1"/>
  <c r="K45" i="10"/>
  <c r="L45" i="10" s="1"/>
  <c r="K56" i="10"/>
  <c r="L56" i="10" s="1"/>
  <c r="K57" i="10"/>
  <c r="L57" i="10" s="1"/>
  <c r="K106" i="10"/>
  <c r="L106" i="10" s="1"/>
  <c r="K10" i="10"/>
  <c r="L10" i="10" s="1"/>
  <c r="K16" i="10"/>
  <c r="L16" i="10" s="1"/>
  <c r="K23" i="10"/>
  <c r="L23" i="10" s="1"/>
  <c r="K29" i="10"/>
  <c r="L29" i="10" s="1"/>
  <c r="K35" i="10"/>
  <c r="L35" i="10" s="1"/>
  <c r="K41" i="10"/>
  <c r="L41" i="10" s="1"/>
  <c r="K47" i="10"/>
  <c r="L47" i="10" s="1"/>
  <c r="K58" i="10"/>
  <c r="L58" i="10" s="1"/>
  <c r="K63" i="10"/>
  <c r="L63" i="10" s="1"/>
  <c r="K68" i="10"/>
  <c r="L68" i="10" s="1"/>
  <c r="K74" i="10"/>
  <c r="L74" i="10" s="1"/>
  <c r="K82" i="10"/>
  <c r="L82" i="10" s="1"/>
  <c r="K88" i="10"/>
  <c r="L88" i="10" s="1"/>
  <c r="K96" i="10"/>
  <c r="L96" i="10" s="1"/>
  <c r="K100" i="10"/>
  <c r="L100" i="10" s="1"/>
  <c r="K141" i="10"/>
  <c r="L141" i="10" s="1"/>
  <c r="K147" i="10"/>
  <c r="L147" i="10" s="1"/>
  <c r="K153" i="10"/>
  <c r="L153" i="10" s="1"/>
  <c r="K157" i="10"/>
  <c r="L157" i="10" s="1"/>
  <c r="K162" i="10"/>
  <c r="L162" i="10" s="1"/>
  <c r="K166" i="10"/>
  <c r="L166" i="10" s="1"/>
  <c r="K170" i="10"/>
  <c r="L170" i="10" s="1"/>
  <c r="K174" i="10"/>
  <c r="L174" i="10" s="1"/>
  <c r="K184" i="10"/>
  <c r="L184" i="10" s="1"/>
  <c r="K5" i="10"/>
  <c r="L5" i="10" s="1"/>
  <c r="K11" i="10"/>
  <c r="L11" i="10" s="1"/>
  <c r="K17" i="10"/>
  <c r="K24" i="10"/>
  <c r="K30" i="10"/>
  <c r="L30" i="10" s="1"/>
  <c r="K36" i="10"/>
  <c r="L36" i="10" s="1"/>
  <c r="K48" i="10"/>
  <c r="L48" i="10" s="1"/>
  <c r="K59" i="10"/>
  <c r="L59" i="10" s="1"/>
  <c r="K71" i="10"/>
  <c r="L71" i="10" s="1"/>
  <c r="K75" i="10"/>
  <c r="L75" i="10" s="1"/>
  <c r="K113" i="10"/>
  <c r="L113" i="10" s="1"/>
  <c r="K117" i="10"/>
  <c r="L117" i="10" s="1"/>
  <c r="K130" i="10"/>
  <c r="L130" i="10" s="1"/>
  <c r="K138" i="10"/>
  <c r="L138" i="10" s="1"/>
  <c r="K142" i="10"/>
  <c r="L142" i="10" s="1"/>
  <c r="K148" i="10"/>
  <c r="L148" i="10" s="1"/>
  <c r="K154" i="10"/>
  <c r="L154" i="10" s="1"/>
  <c r="K158" i="10"/>
  <c r="L158" i="10" s="1"/>
  <c r="K163" i="10"/>
  <c r="L163" i="10" s="1"/>
  <c r="K167" i="10"/>
  <c r="L167" i="10" s="1"/>
  <c r="K171" i="10"/>
  <c r="L171" i="10" s="1"/>
  <c r="K178" i="10"/>
  <c r="L178" i="10" s="1"/>
  <c r="K187" i="10"/>
  <c r="L187" i="10" s="1"/>
  <c r="L14" i="10"/>
  <c r="K111" i="10"/>
  <c r="L111" i="10" s="1"/>
  <c r="K145" i="10"/>
  <c r="L145" i="10" s="1"/>
  <c r="K149" i="10"/>
  <c r="L149" i="10" s="1"/>
  <c r="K155" i="10"/>
  <c r="L155" i="10" s="1"/>
  <c r="K159" i="10"/>
  <c r="L159" i="10" s="1"/>
  <c r="K164" i="10"/>
  <c r="L164" i="10" s="1"/>
  <c r="K168" i="10"/>
  <c r="L168" i="10" s="1"/>
  <c r="K172" i="10"/>
  <c r="L172" i="10" s="1"/>
  <c r="K179" i="10"/>
  <c r="L179" i="10" s="1"/>
  <c r="K108" i="10"/>
  <c r="L108" i="10" s="1"/>
  <c r="L17" i="10"/>
  <c r="L24" i="10"/>
  <c r="L65" i="10"/>
  <c r="K110" i="10"/>
  <c r="L110" i="10" s="1"/>
  <c r="L15" i="10"/>
  <c r="L22" i="10"/>
  <c r="L28" i="10"/>
  <c r="L67" i="10"/>
  <c r="L73" i="10"/>
  <c r="L79" i="10"/>
  <c r="L103" i="10"/>
  <c r="K112" i="10"/>
  <c r="L112" i="10" s="1"/>
  <c r="K42" i="10"/>
  <c r="L42" i="10" s="1"/>
  <c r="K79" i="10"/>
  <c r="K83" i="10"/>
  <c r="L83" i="10" s="1"/>
  <c r="K87" i="10"/>
  <c r="L87" i="10" s="1"/>
  <c r="K89" i="10"/>
  <c r="L89" i="10" s="1"/>
  <c r="K92" i="10"/>
  <c r="L92" i="10" s="1"/>
  <c r="K97" i="10"/>
  <c r="L97" i="10" s="1"/>
  <c r="K99" i="10"/>
  <c r="L99" i="10" s="1"/>
  <c r="K101" i="10"/>
  <c r="L101" i="10" s="1"/>
  <c r="K103" i="10"/>
  <c r="K114" i="10"/>
  <c r="L114" i="10" s="1"/>
  <c r="K116" i="10"/>
  <c r="L116" i="10" s="1"/>
  <c r="K118" i="10"/>
  <c r="L118" i="10" s="1"/>
  <c r="K123" i="10"/>
  <c r="L123" i="10" s="1"/>
  <c r="K131" i="10"/>
  <c r="L131" i="10" s="1"/>
  <c r="K137" i="10"/>
  <c r="L137" i="10" s="1"/>
  <c r="K139" i="10"/>
  <c r="L139" i="10" s="1"/>
  <c r="J388" i="9"/>
  <c r="F388" i="9"/>
  <c r="J387" i="9"/>
  <c r="F387" i="9"/>
  <c r="J385" i="9"/>
  <c r="F385" i="9"/>
  <c r="J384" i="9"/>
  <c r="F384" i="9"/>
  <c r="J383" i="9"/>
  <c r="F383" i="9"/>
  <c r="J382" i="9"/>
  <c r="F382" i="9"/>
  <c r="J379" i="9"/>
  <c r="F379" i="9"/>
  <c r="J378" i="9"/>
  <c r="F378" i="9"/>
  <c r="J377" i="9"/>
  <c r="F377" i="9"/>
  <c r="J376" i="9"/>
  <c r="F376" i="9"/>
  <c r="J375" i="9"/>
  <c r="F375" i="9"/>
  <c r="J374" i="9"/>
  <c r="F374" i="9"/>
  <c r="J373" i="9"/>
  <c r="F373" i="9"/>
  <c r="J370" i="9"/>
  <c r="F370" i="9"/>
  <c r="J369" i="9"/>
  <c r="F369" i="9"/>
  <c r="J368" i="9"/>
  <c r="F368" i="9"/>
  <c r="J367" i="9"/>
  <c r="F367" i="9"/>
  <c r="J363" i="9"/>
  <c r="F363" i="9"/>
  <c r="I360" i="9"/>
  <c r="J360" i="9" s="1"/>
  <c r="E360" i="9"/>
  <c r="F360" i="9" s="1"/>
  <c r="J356" i="9"/>
  <c r="J355" i="9"/>
  <c r="J354" i="9"/>
  <c r="J353" i="9"/>
  <c r="J352" i="9"/>
  <c r="J347" i="9"/>
  <c r="F347" i="9"/>
  <c r="J346" i="9"/>
  <c r="F346" i="9"/>
  <c r="J343" i="9"/>
  <c r="F343" i="9"/>
  <c r="J342" i="9"/>
  <c r="F342" i="9"/>
  <c r="J339" i="9"/>
  <c r="F339" i="9"/>
  <c r="J338" i="9"/>
  <c r="F338" i="9"/>
  <c r="J337" i="9"/>
  <c r="F337" i="9"/>
  <c r="I334" i="9"/>
  <c r="J334" i="9" s="1"/>
  <c r="E334" i="9"/>
  <c r="F334" i="9" s="1"/>
  <c r="I333" i="9"/>
  <c r="J333" i="9" s="1"/>
  <c r="J326" i="9"/>
  <c r="J325" i="9"/>
  <c r="J324" i="9"/>
  <c r="J308" i="9"/>
  <c r="J307" i="9"/>
  <c r="J301" i="9"/>
  <c r="F301" i="9"/>
  <c r="J297" i="9"/>
  <c r="F297" i="9"/>
  <c r="J296" i="9"/>
  <c r="F296" i="9"/>
  <c r="J295" i="9"/>
  <c r="F295" i="9"/>
  <c r="J291" i="9"/>
  <c r="F291" i="9"/>
  <c r="J290" i="9"/>
  <c r="F290" i="9"/>
  <c r="J288" i="9"/>
  <c r="F288" i="9"/>
  <c r="J287" i="9"/>
  <c r="F287" i="9"/>
  <c r="J284" i="9"/>
  <c r="F284" i="9"/>
  <c r="J283" i="9"/>
  <c r="F283" i="9"/>
  <c r="I280" i="9"/>
  <c r="J280" i="9" s="1"/>
  <c r="E280" i="9"/>
  <c r="F280" i="9" s="1"/>
  <c r="J277" i="9"/>
  <c r="F277" i="9"/>
  <c r="J267" i="9"/>
  <c r="F267" i="9"/>
  <c r="J266" i="9"/>
  <c r="F266" i="9"/>
  <c r="J265" i="9"/>
  <c r="F265" i="9"/>
  <c r="J264" i="9"/>
  <c r="F264" i="9"/>
  <c r="J263" i="9"/>
  <c r="F263" i="9"/>
  <c r="J259" i="9"/>
  <c r="F259" i="9"/>
  <c r="J258" i="9"/>
  <c r="F258" i="9"/>
  <c r="J256" i="9"/>
  <c r="F256" i="9"/>
  <c r="J254" i="9"/>
  <c r="F254" i="9"/>
  <c r="J251" i="9"/>
  <c r="F251" i="9"/>
  <c r="J250" i="9"/>
  <c r="F250" i="9"/>
  <c r="I245" i="9"/>
  <c r="J245" i="9" s="1"/>
  <c r="E245" i="9"/>
  <c r="F245" i="9" s="1"/>
  <c r="J239" i="9"/>
  <c r="F239" i="9"/>
  <c r="J238" i="9"/>
  <c r="F238" i="9"/>
  <c r="J237" i="9"/>
  <c r="F237" i="9"/>
  <c r="J236" i="9"/>
  <c r="F236" i="9"/>
  <c r="J235" i="9"/>
  <c r="F235" i="9"/>
  <c r="J232" i="9"/>
  <c r="F232" i="9"/>
  <c r="J231" i="9"/>
  <c r="F231" i="9"/>
  <c r="J230" i="9"/>
  <c r="F230" i="9"/>
  <c r="J228" i="9"/>
  <c r="F228" i="9"/>
  <c r="J227" i="9"/>
  <c r="F227" i="9"/>
  <c r="F224" i="9"/>
  <c r="K224" i="9" s="1"/>
  <c r="L224" i="9" s="1"/>
  <c r="J222" i="9"/>
  <c r="F222" i="9"/>
  <c r="I219" i="9"/>
  <c r="J219" i="9" s="1"/>
  <c r="E219" i="9"/>
  <c r="F219" i="9" s="1"/>
  <c r="I218" i="9"/>
  <c r="J218" i="9" s="1"/>
  <c r="E218" i="9"/>
  <c r="F218" i="9" s="1"/>
  <c r="I217" i="9"/>
  <c r="J217" i="9" s="1"/>
  <c r="E217" i="9"/>
  <c r="F217" i="9" s="1"/>
  <c r="I216" i="9"/>
  <c r="J216" i="9" s="1"/>
  <c r="E216" i="9"/>
  <c r="F216" i="9" s="1"/>
  <c r="I215" i="9"/>
  <c r="J215" i="9" s="1"/>
  <c r="E215" i="9"/>
  <c r="F215" i="9" s="1"/>
  <c r="I212" i="9"/>
  <c r="J212" i="9" s="1"/>
  <c r="E212" i="9"/>
  <c r="F212" i="9" s="1"/>
  <c r="I211" i="9"/>
  <c r="J211" i="9" s="1"/>
  <c r="E211" i="9"/>
  <c r="F211" i="9" s="1"/>
  <c r="J208" i="9"/>
  <c r="F208" i="9"/>
  <c r="J207" i="9"/>
  <c r="F207" i="9"/>
  <c r="J206" i="9"/>
  <c r="F206" i="9"/>
  <c r="J204" i="9"/>
  <c r="F204" i="9"/>
  <c r="J203" i="9"/>
  <c r="F203" i="9"/>
  <c r="J202" i="9"/>
  <c r="F202" i="9"/>
  <c r="J201" i="9"/>
  <c r="F201" i="9"/>
  <c r="J200" i="9"/>
  <c r="F200" i="9"/>
  <c r="J199" i="9"/>
  <c r="F199" i="9"/>
  <c r="J191" i="9"/>
  <c r="F191" i="9"/>
  <c r="I188" i="9"/>
  <c r="J188" i="9" s="1"/>
  <c r="E188" i="9"/>
  <c r="F188" i="9" s="1"/>
  <c r="I187" i="9"/>
  <c r="J187" i="9" s="1"/>
  <c r="E187" i="9"/>
  <c r="F187" i="9" s="1"/>
  <c r="I186" i="9"/>
  <c r="J186" i="9" s="1"/>
  <c r="E186" i="9"/>
  <c r="F186" i="9" s="1"/>
  <c r="I185" i="9"/>
  <c r="J185" i="9" s="1"/>
  <c r="E185" i="9"/>
  <c r="F185" i="9" s="1"/>
  <c r="I184" i="9"/>
  <c r="J184" i="9" s="1"/>
  <c r="E184" i="9"/>
  <c r="F184" i="9" s="1"/>
  <c r="I183" i="9"/>
  <c r="J183" i="9" s="1"/>
  <c r="E183" i="9"/>
  <c r="F183" i="9" s="1"/>
  <c r="J177" i="9"/>
  <c r="F177" i="9"/>
  <c r="J176" i="9"/>
  <c r="F176" i="9"/>
  <c r="J175" i="9"/>
  <c r="F175" i="9"/>
  <c r="J174" i="9"/>
  <c r="F174" i="9"/>
  <c r="J173" i="9"/>
  <c r="F173" i="9"/>
  <c r="J172" i="9"/>
  <c r="F172" i="9"/>
  <c r="J171" i="9"/>
  <c r="F171" i="9"/>
  <c r="J170" i="9"/>
  <c r="F170" i="9"/>
  <c r="J169" i="9"/>
  <c r="F169" i="9"/>
  <c r="J168" i="9"/>
  <c r="F168" i="9"/>
  <c r="J167" i="9"/>
  <c r="F167" i="9"/>
  <c r="J166" i="9"/>
  <c r="F166" i="9"/>
  <c r="J162" i="9"/>
  <c r="F162" i="9"/>
  <c r="J161" i="9"/>
  <c r="F161" i="9"/>
  <c r="J158" i="9"/>
  <c r="F158" i="9"/>
  <c r="J157" i="9"/>
  <c r="F157" i="9"/>
  <c r="J156" i="9"/>
  <c r="F156" i="9"/>
  <c r="J155" i="9"/>
  <c r="F155" i="9"/>
  <c r="J154" i="9"/>
  <c r="F154" i="9"/>
  <c r="J153" i="9"/>
  <c r="F153" i="9"/>
  <c r="J152" i="9"/>
  <c r="F152" i="9"/>
  <c r="J151" i="9"/>
  <c r="F151" i="9"/>
  <c r="J150" i="9"/>
  <c r="F150" i="9"/>
  <c r="J141" i="9"/>
  <c r="F141" i="9"/>
  <c r="J140" i="9"/>
  <c r="F140" i="9"/>
  <c r="J137" i="9"/>
  <c r="F137" i="9"/>
  <c r="J136" i="9"/>
  <c r="F136" i="9"/>
  <c r="J135" i="9"/>
  <c r="F135" i="9"/>
  <c r="J134" i="9"/>
  <c r="F134" i="9"/>
  <c r="J133" i="9"/>
  <c r="F133" i="9"/>
  <c r="J132" i="9"/>
  <c r="F132" i="9"/>
  <c r="J131" i="9"/>
  <c r="F131" i="9"/>
  <c r="J130" i="9"/>
  <c r="F130" i="9"/>
  <c r="J129" i="9"/>
  <c r="F129" i="9"/>
  <c r="J128" i="9"/>
  <c r="F128" i="9"/>
  <c r="J127" i="9"/>
  <c r="F127" i="9"/>
  <c r="J126" i="9"/>
  <c r="F126" i="9"/>
  <c r="J125" i="9"/>
  <c r="F125" i="9"/>
  <c r="J124" i="9"/>
  <c r="F124" i="9"/>
  <c r="J123" i="9"/>
  <c r="F123" i="9"/>
  <c r="J122" i="9"/>
  <c r="F122" i="9"/>
  <c r="J121" i="9"/>
  <c r="F121" i="9"/>
  <c r="J120" i="9"/>
  <c r="F120" i="9"/>
  <c r="J117" i="9"/>
  <c r="F117" i="9"/>
  <c r="J116" i="9"/>
  <c r="F116" i="9"/>
  <c r="J115" i="9"/>
  <c r="F115" i="9"/>
  <c r="J114" i="9"/>
  <c r="F114" i="9"/>
  <c r="J113" i="9"/>
  <c r="F113" i="9"/>
  <c r="J110" i="9"/>
  <c r="F110" i="9"/>
  <c r="J109" i="9"/>
  <c r="F109" i="9"/>
  <c r="J108" i="9"/>
  <c r="F108" i="9"/>
  <c r="J107" i="9"/>
  <c r="F107" i="9"/>
  <c r="J106" i="9"/>
  <c r="F106" i="9"/>
  <c r="J105" i="9"/>
  <c r="F105" i="9"/>
  <c r="J104" i="9"/>
  <c r="F104" i="9"/>
  <c r="J103" i="9"/>
  <c r="F103" i="9"/>
  <c r="J102" i="9"/>
  <c r="F102" i="9"/>
  <c r="J101" i="9"/>
  <c r="F101" i="9"/>
  <c r="J100" i="9"/>
  <c r="F100" i="9"/>
  <c r="J99" i="9"/>
  <c r="F99" i="9"/>
  <c r="J98" i="9"/>
  <c r="F98" i="9"/>
  <c r="J97" i="9"/>
  <c r="F97" i="9"/>
  <c r="J96" i="9"/>
  <c r="F96" i="9"/>
  <c r="J95" i="9"/>
  <c r="F95" i="9"/>
  <c r="J94" i="9"/>
  <c r="F94" i="9"/>
  <c r="J93" i="9"/>
  <c r="F93" i="9"/>
  <c r="J92" i="9"/>
  <c r="F92" i="9"/>
  <c r="J91" i="9"/>
  <c r="F91" i="9"/>
  <c r="J90" i="9"/>
  <c r="F90" i="9"/>
  <c r="J89" i="9"/>
  <c r="F89" i="9"/>
  <c r="J88" i="9"/>
  <c r="F88" i="9"/>
  <c r="J87" i="9"/>
  <c r="F87" i="9"/>
  <c r="J86" i="9"/>
  <c r="F86" i="9"/>
  <c r="J85" i="9"/>
  <c r="F85" i="9"/>
  <c r="J84" i="9"/>
  <c r="F84" i="9"/>
  <c r="J83" i="9"/>
  <c r="F83" i="9"/>
  <c r="J82" i="9"/>
  <c r="F82" i="9"/>
  <c r="J81" i="9"/>
  <c r="F81" i="9"/>
  <c r="J80" i="9"/>
  <c r="F80" i="9"/>
  <c r="J79" i="9"/>
  <c r="F79" i="9"/>
  <c r="J78" i="9"/>
  <c r="F78" i="9"/>
  <c r="J77" i="9"/>
  <c r="F77" i="9"/>
  <c r="J76" i="9"/>
  <c r="F76" i="9"/>
  <c r="J75" i="9"/>
  <c r="F75" i="9"/>
  <c r="J74" i="9"/>
  <c r="F74" i="9"/>
  <c r="J73" i="9"/>
  <c r="F73" i="9"/>
  <c r="J72" i="9"/>
  <c r="F72" i="9"/>
  <c r="J71" i="9"/>
  <c r="F71" i="9"/>
  <c r="J70" i="9"/>
  <c r="F70" i="9"/>
  <c r="J67" i="9"/>
  <c r="F67" i="9"/>
  <c r="J66" i="9"/>
  <c r="F66" i="9"/>
  <c r="J65" i="9"/>
  <c r="F65" i="9"/>
  <c r="J64" i="9"/>
  <c r="F64" i="9"/>
  <c r="J63" i="9"/>
  <c r="F63" i="9"/>
  <c r="J62" i="9"/>
  <c r="F62" i="9"/>
  <c r="J61" i="9"/>
  <c r="F61" i="9"/>
  <c r="J60" i="9"/>
  <c r="F60" i="9"/>
  <c r="J59" i="9"/>
  <c r="F59" i="9"/>
  <c r="J58" i="9"/>
  <c r="F58" i="9"/>
  <c r="J57" i="9"/>
  <c r="F57" i="9"/>
  <c r="J56" i="9"/>
  <c r="F56" i="9"/>
  <c r="J55" i="9"/>
  <c r="F55" i="9"/>
  <c r="J54" i="9"/>
  <c r="F54" i="9"/>
  <c r="J53" i="9"/>
  <c r="F53" i="9"/>
  <c r="J52" i="9"/>
  <c r="F52" i="9"/>
  <c r="J51" i="9"/>
  <c r="F51" i="9"/>
  <c r="J50" i="9"/>
  <c r="F50" i="9"/>
  <c r="J49" i="9"/>
  <c r="F49" i="9"/>
  <c r="J48" i="9"/>
  <c r="F48" i="9"/>
  <c r="J47" i="9"/>
  <c r="F47" i="9"/>
  <c r="J46" i="9"/>
  <c r="F46" i="9"/>
  <c r="J45" i="9"/>
  <c r="F45" i="9"/>
  <c r="J44" i="9"/>
  <c r="F44" i="9"/>
  <c r="J43" i="9"/>
  <c r="F43" i="9"/>
  <c r="J42" i="9"/>
  <c r="F42" i="9"/>
  <c r="J41" i="9"/>
  <c r="F41" i="9"/>
  <c r="J40" i="9"/>
  <c r="F40" i="9"/>
  <c r="J37" i="9"/>
  <c r="F37" i="9"/>
  <c r="J35" i="9"/>
  <c r="F35" i="9"/>
  <c r="J34" i="9"/>
  <c r="F34" i="9"/>
  <c r="J33" i="9"/>
  <c r="F33" i="9"/>
  <c r="J32" i="9"/>
  <c r="F32" i="9"/>
  <c r="J31" i="9"/>
  <c r="F31" i="9"/>
  <c r="J30" i="9"/>
  <c r="F30" i="9"/>
  <c r="J29" i="9"/>
  <c r="F29" i="9"/>
  <c r="J28" i="9"/>
  <c r="F28" i="9"/>
  <c r="J27" i="9"/>
  <c r="F27" i="9"/>
  <c r="J26" i="9"/>
  <c r="F26" i="9"/>
  <c r="J25" i="9"/>
  <c r="F25" i="9"/>
  <c r="J21" i="9"/>
  <c r="F21" i="9"/>
  <c r="J75" i="7" l="1"/>
  <c r="F75" i="7"/>
  <c r="J74" i="7"/>
  <c r="F74" i="7"/>
  <c r="J73" i="7"/>
  <c r="F73" i="7"/>
  <c r="J70" i="7"/>
  <c r="F70" i="7"/>
  <c r="J69" i="7"/>
  <c r="F69" i="7"/>
  <c r="J68" i="7"/>
  <c r="F68" i="7"/>
  <c r="J65" i="7"/>
  <c r="F65" i="7"/>
  <c r="J64" i="7"/>
  <c r="F64" i="7"/>
  <c r="J63" i="7"/>
  <c r="F63" i="7"/>
  <c r="J60" i="7"/>
  <c r="F60" i="7"/>
  <c r="J59" i="7"/>
  <c r="F59" i="7"/>
  <c r="J58" i="7"/>
  <c r="F58" i="7"/>
  <c r="J55" i="7"/>
  <c r="F55" i="7"/>
  <c r="J54" i="7"/>
  <c r="F54" i="7"/>
  <c r="J53" i="7"/>
  <c r="F53" i="7"/>
  <c r="J49" i="7"/>
  <c r="F49" i="7"/>
  <c r="J48" i="7"/>
  <c r="F48" i="7"/>
  <c r="J47" i="7"/>
  <c r="F47" i="7"/>
  <c r="J46" i="7"/>
  <c r="F46" i="7"/>
  <c r="I43" i="7"/>
  <c r="J43" i="7" s="1"/>
  <c r="E43" i="7"/>
  <c r="F43" i="7" s="1"/>
  <c r="I42" i="7"/>
  <c r="J42" i="7" s="1"/>
  <c r="E42" i="7"/>
  <c r="F42" i="7" s="1"/>
  <c r="I38" i="7"/>
  <c r="J38" i="7" s="1"/>
  <c r="E38" i="7"/>
  <c r="F38" i="7" s="1"/>
  <c r="I37" i="7"/>
  <c r="J37" i="7" s="1"/>
  <c r="E37" i="7"/>
  <c r="F37" i="7" s="1"/>
  <c r="J34" i="7"/>
  <c r="F34" i="7"/>
  <c r="J33" i="7"/>
  <c r="F33" i="7"/>
  <c r="J32" i="7"/>
  <c r="F32" i="7"/>
  <c r="J29" i="7"/>
  <c r="F29" i="7"/>
  <c r="J28" i="7"/>
  <c r="F28" i="7"/>
  <c r="J27" i="7"/>
  <c r="F27" i="7"/>
  <c r="J24" i="7"/>
  <c r="F24" i="7"/>
  <c r="J23" i="7"/>
  <c r="F23" i="7"/>
  <c r="J22" i="7"/>
  <c r="F22" i="7"/>
  <c r="J21" i="7"/>
  <c r="F21" i="7"/>
  <c r="J18" i="7"/>
  <c r="F18" i="7"/>
  <c r="J17" i="7"/>
  <c r="F17" i="7"/>
  <c r="J16" i="7"/>
  <c r="F16" i="7"/>
  <c r="J15" i="7"/>
  <c r="F15" i="7"/>
  <c r="J12" i="7"/>
  <c r="F12" i="7"/>
  <c r="J11" i="7"/>
  <c r="F11" i="7"/>
  <c r="J10" i="7"/>
  <c r="F10" i="7"/>
  <c r="J7" i="7"/>
  <c r="F7" i="7"/>
  <c r="J6" i="7"/>
  <c r="F6" i="7"/>
  <c r="J5" i="7"/>
  <c r="F5" i="7"/>
  <c r="K43" i="7" l="1"/>
  <c r="J137" i="4"/>
  <c r="K137" i="4" s="1"/>
  <c r="F137" i="4"/>
  <c r="G137" i="4" s="1"/>
  <c r="J136" i="4"/>
  <c r="K136" i="4" s="1"/>
  <c r="L136" i="4" s="1"/>
  <c r="F136" i="4"/>
  <c r="G136" i="4" s="1"/>
  <c r="M136" i="4" s="1"/>
  <c r="J135" i="4"/>
  <c r="K135" i="4" s="1"/>
  <c r="F135" i="4"/>
  <c r="G135" i="4" s="1"/>
  <c r="J134" i="4"/>
  <c r="K134" i="4" s="1"/>
  <c r="F134" i="4"/>
  <c r="G134" i="4" s="1"/>
  <c r="J129" i="4"/>
  <c r="K129" i="4" s="1"/>
  <c r="F129" i="4"/>
  <c r="G129" i="4" s="1"/>
  <c r="J128" i="4"/>
  <c r="K128" i="4" s="1"/>
  <c r="F128" i="4"/>
  <c r="G128" i="4" s="1"/>
  <c r="J127" i="4"/>
  <c r="K127" i="4" s="1"/>
  <c r="F127" i="4"/>
  <c r="G127" i="4" s="1"/>
  <c r="J126" i="4"/>
  <c r="K126" i="4" s="1"/>
  <c r="F126" i="4"/>
  <c r="G126" i="4" s="1"/>
  <c r="J125" i="4"/>
  <c r="K125" i="4" s="1"/>
  <c r="F125" i="4"/>
  <c r="G125" i="4" s="1"/>
  <c r="J124" i="4"/>
  <c r="K124" i="4" s="1"/>
  <c r="F124" i="4"/>
  <c r="G124" i="4" s="1"/>
  <c r="J123" i="4"/>
  <c r="K123" i="4" s="1"/>
  <c r="F123" i="4"/>
  <c r="G123" i="4" s="1"/>
  <c r="J122" i="4"/>
  <c r="K122" i="4" s="1"/>
  <c r="F122" i="4"/>
  <c r="G122" i="4" s="1"/>
  <c r="J117" i="4"/>
  <c r="K117" i="4" s="1"/>
  <c r="F117" i="4"/>
  <c r="G117" i="4" s="1"/>
  <c r="J116" i="4"/>
  <c r="K116" i="4" s="1"/>
  <c r="F116" i="4"/>
  <c r="G116" i="4" s="1"/>
  <c r="J115" i="4"/>
  <c r="K115" i="4" s="1"/>
  <c r="F115" i="4"/>
  <c r="G115" i="4" s="1"/>
  <c r="J114" i="4"/>
  <c r="K114" i="4" s="1"/>
  <c r="F114" i="4"/>
  <c r="G114" i="4" s="1"/>
  <c r="J113" i="4"/>
  <c r="K113" i="4" s="1"/>
  <c r="F113" i="4"/>
  <c r="G113" i="4" s="1"/>
  <c r="J112" i="4"/>
  <c r="K112" i="4" s="1"/>
  <c r="F112" i="4"/>
  <c r="G112" i="4" s="1"/>
  <c r="J111" i="4"/>
  <c r="K111" i="4" s="1"/>
  <c r="F111" i="4"/>
  <c r="G111" i="4" s="1"/>
  <c r="J110" i="4"/>
  <c r="K110" i="4" s="1"/>
  <c r="F110" i="4"/>
  <c r="G110" i="4" s="1"/>
  <c r="J105" i="4"/>
  <c r="K105" i="4" s="1"/>
  <c r="F105" i="4"/>
  <c r="G105" i="4" s="1"/>
  <c r="J104" i="4"/>
  <c r="K104" i="4" s="1"/>
  <c r="F104" i="4"/>
  <c r="G104" i="4" s="1"/>
  <c r="J103" i="4"/>
  <c r="K103" i="4" s="1"/>
  <c r="F103" i="4"/>
  <c r="G103" i="4" s="1"/>
  <c r="J102" i="4"/>
  <c r="K102" i="4" s="1"/>
  <c r="F102" i="4"/>
  <c r="G102" i="4" s="1"/>
  <c r="J101" i="4"/>
  <c r="K101" i="4" s="1"/>
  <c r="F101" i="4"/>
  <c r="G101" i="4" s="1"/>
  <c r="J100" i="4"/>
  <c r="K100" i="4" s="1"/>
  <c r="F100" i="4"/>
  <c r="G100" i="4" s="1"/>
  <c r="J99" i="4"/>
  <c r="K99" i="4" s="1"/>
  <c r="F99" i="4"/>
  <c r="G99" i="4" s="1"/>
  <c r="J98" i="4"/>
  <c r="K98" i="4" s="1"/>
  <c r="F98" i="4"/>
  <c r="G98" i="4" s="1"/>
  <c r="J91" i="4"/>
  <c r="K91" i="4" s="1"/>
  <c r="F91" i="4"/>
  <c r="G91" i="4" s="1"/>
  <c r="J90" i="4"/>
  <c r="K90" i="4" s="1"/>
  <c r="F90" i="4"/>
  <c r="G90" i="4" s="1"/>
  <c r="J89" i="4"/>
  <c r="K89" i="4" s="1"/>
  <c r="F89" i="4"/>
  <c r="G89" i="4" s="1"/>
  <c r="J88" i="4"/>
  <c r="K88" i="4" s="1"/>
  <c r="F88" i="4"/>
  <c r="G88" i="4" s="1"/>
  <c r="J87" i="4"/>
  <c r="K87" i="4" s="1"/>
  <c r="F87" i="4"/>
  <c r="G87" i="4" s="1"/>
  <c r="J86" i="4"/>
  <c r="K86" i="4" s="1"/>
  <c r="F86" i="4"/>
  <c r="G86" i="4" s="1"/>
  <c r="J85" i="4"/>
  <c r="K85" i="4" s="1"/>
  <c r="F85" i="4"/>
  <c r="G85" i="4" s="1"/>
  <c r="J84" i="4"/>
  <c r="K84" i="4" s="1"/>
  <c r="F84" i="4"/>
  <c r="G84" i="4" s="1"/>
  <c r="J83" i="4"/>
  <c r="K83" i="4" s="1"/>
  <c r="F83" i="4"/>
  <c r="G83" i="4" s="1"/>
  <c r="J82" i="4"/>
  <c r="K82" i="4" s="1"/>
  <c r="F82" i="4"/>
  <c r="G82" i="4" s="1"/>
  <c r="J81" i="4"/>
  <c r="K81" i="4" s="1"/>
  <c r="F81" i="4"/>
  <c r="G81" i="4" s="1"/>
  <c r="J80" i="4"/>
  <c r="K80" i="4" s="1"/>
  <c r="F80" i="4"/>
  <c r="G80" i="4" s="1"/>
  <c r="J79" i="4"/>
  <c r="K79" i="4" s="1"/>
  <c r="F79" i="4"/>
  <c r="G79" i="4" s="1"/>
  <c r="J78" i="4"/>
  <c r="K78" i="4" s="1"/>
  <c r="F78" i="4"/>
  <c r="G78" i="4" s="1"/>
  <c r="J77" i="4"/>
  <c r="K77" i="4" s="1"/>
  <c r="F77" i="4"/>
  <c r="G77" i="4" s="1"/>
  <c r="J74" i="4"/>
  <c r="K74" i="4" s="1"/>
  <c r="F74" i="4"/>
  <c r="G74" i="4" s="1"/>
  <c r="J73" i="4"/>
  <c r="K73" i="4" s="1"/>
  <c r="F73" i="4"/>
  <c r="G73" i="4" s="1"/>
  <c r="J72" i="4"/>
  <c r="K72" i="4" s="1"/>
  <c r="F72" i="4"/>
  <c r="G72" i="4" s="1"/>
  <c r="J71" i="4"/>
  <c r="K71" i="4" s="1"/>
  <c r="F71" i="4"/>
  <c r="G71" i="4" s="1"/>
  <c r="J70" i="4"/>
  <c r="K70" i="4" s="1"/>
  <c r="F70" i="4"/>
  <c r="G70" i="4" s="1"/>
  <c r="J69" i="4"/>
  <c r="K69" i="4" s="1"/>
  <c r="F69" i="4"/>
  <c r="G69" i="4" s="1"/>
  <c r="J62" i="4"/>
  <c r="K62" i="4" s="1"/>
  <c r="F62" i="4"/>
  <c r="G62" i="4" s="1"/>
  <c r="J61" i="4"/>
  <c r="K61" i="4" s="1"/>
  <c r="F61" i="4"/>
  <c r="G61" i="4" s="1"/>
  <c r="J60" i="4"/>
  <c r="K60" i="4" s="1"/>
  <c r="F60" i="4"/>
  <c r="G60" i="4" s="1"/>
  <c r="J59" i="4"/>
  <c r="K59" i="4" s="1"/>
  <c r="F59" i="4"/>
  <c r="G59" i="4" s="1"/>
  <c r="J58" i="4"/>
  <c r="K58" i="4" s="1"/>
  <c r="F58" i="4"/>
  <c r="G58" i="4" s="1"/>
  <c r="J57" i="4"/>
  <c r="K57" i="4" s="1"/>
  <c r="F57" i="4"/>
  <c r="G57" i="4" s="1"/>
  <c r="J56" i="4"/>
  <c r="K56" i="4" s="1"/>
  <c r="F56" i="4"/>
  <c r="G56" i="4" s="1"/>
  <c r="J55" i="4"/>
  <c r="K55" i="4" s="1"/>
  <c r="F55" i="4"/>
  <c r="G55" i="4" s="1"/>
  <c r="J54" i="4"/>
  <c r="K54" i="4" s="1"/>
  <c r="F54" i="4"/>
  <c r="G54" i="4" s="1"/>
  <c r="J53" i="4"/>
  <c r="K53" i="4" s="1"/>
  <c r="F53" i="4"/>
  <c r="G53" i="4" s="1"/>
  <c r="J52" i="4"/>
  <c r="K52" i="4" s="1"/>
  <c r="F52" i="4"/>
  <c r="G52" i="4" s="1"/>
  <c r="J51" i="4"/>
  <c r="K51" i="4" s="1"/>
  <c r="F51" i="4"/>
  <c r="G51" i="4" s="1"/>
  <c r="J50" i="4"/>
  <c r="K50" i="4" s="1"/>
  <c r="F50" i="4"/>
  <c r="G50" i="4" s="1"/>
  <c r="J49" i="4"/>
  <c r="K49" i="4" s="1"/>
  <c r="F49" i="4"/>
  <c r="G49" i="4" s="1"/>
  <c r="J48" i="4"/>
  <c r="K48" i="4" s="1"/>
  <c r="F48" i="4"/>
  <c r="G48" i="4" s="1"/>
  <c r="J47" i="4"/>
  <c r="K47" i="4" s="1"/>
  <c r="F47" i="4"/>
  <c r="G47" i="4" s="1"/>
  <c r="J46" i="4"/>
  <c r="K46" i="4" s="1"/>
  <c r="F46" i="4"/>
  <c r="G46" i="4" s="1"/>
  <c r="J45" i="4"/>
  <c r="K45" i="4" s="1"/>
  <c r="F45" i="4"/>
  <c r="G45" i="4" s="1"/>
  <c r="J43" i="4"/>
  <c r="K43" i="4" s="1"/>
  <c r="F43" i="4"/>
  <c r="G43" i="4" s="1"/>
  <c r="J37" i="4"/>
  <c r="K37" i="4" s="1"/>
  <c r="F37" i="4"/>
  <c r="G37" i="4" s="1"/>
  <c r="J36" i="4"/>
  <c r="K36" i="4" s="1"/>
  <c r="F36" i="4"/>
  <c r="G36" i="4" s="1"/>
  <c r="J35" i="4"/>
  <c r="K35" i="4" s="1"/>
  <c r="F35" i="4"/>
  <c r="G35" i="4" s="1"/>
  <c r="J34" i="4"/>
  <c r="K34" i="4" s="1"/>
  <c r="F34" i="4"/>
  <c r="G34" i="4" s="1"/>
  <c r="J33" i="4"/>
  <c r="K33" i="4" s="1"/>
  <c r="F33" i="4"/>
  <c r="G33" i="4" s="1"/>
  <c r="J32" i="4"/>
  <c r="K32" i="4" s="1"/>
  <c r="F32" i="4"/>
  <c r="G32" i="4" s="1"/>
  <c r="J31" i="4"/>
  <c r="K31" i="4" s="1"/>
  <c r="F31" i="4"/>
  <c r="G31" i="4" s="1"/>
  <c r="J30" i="4"/>
  <c r="K30" i="4" s="1"/>
  <c r="F30" i="4"/>
  <c r="G30" i="4" s="1"/>
  <c r="J29" i="4"/>
  <c r="K29" i="4" s="1"/>
  <c r="F29" i="4"/>
  <c r="G29" i="4" s="1"/>
  <c r="J28" i="4"/>
  <c r="K28" i="4" s="1"/>
  <c r="F28" i="4"/>
  <c r="G28" i="4" s="1"/>
  <c r="J27" i="4"/>
  <c r="K27" i="4" s="1"/>
  <c r="F27" i="4"/>
  <c r="G27" i="4" s="1"/>
  <c r="J26" i="4"/>
  <c r="K26" i="4" s="1"/>
  <c r="F26" i="4"/>
  <c r="G26" i="4" s="1"/>
  <c r="J25" i="4"/>
  <c r="K25" i="4" s="1"/>
  <c r="F25" i="4"/>
  <c r="G25" i="4" s="1"/>
  <c r="J24" i="4"/>
  <c r="K24" i="4" s="1"/>
  <c r="F24" i="4"/>
  <c r="G24" i="4" s="1"/>
  <c r="J23" i="4"/>
  <c r="K23" i="4" s="1"/>
  <c r="F23" i="4"/>
  <c r="G23" i="4" s="1"/>
  <c r="J17" i="4"/>
  <c r="K17" i="4" s="1"/>
  <c r="F17" i="4"/>
  <c r="G17" i="4" s="1"/>
  <c r="J16" i="4"/>
  <c r="K16" i="4" s="1"/>
  <c r="F16" i="4"/>
  <c r="G16" i="4" s="1"/>
  <c r="J15" i="4"/>
  <c r="K15" i="4" s="1"/>
  <c r="F15" i="4"/>
  <c r="G15" i="4" s="1"/>
  <c r="J14" i="4"/>
  <c r="K14" i="4" s="1"/>
  <c r="F14" i="4"/>
  <c r="G14" i="4" s="1"/>
  <c r="J13" i="4"/>
  <c r="K13" i="4" s="1"/>
  <c r="F13" i="4"/>
  <c r="G13" i="4" s="1"/>
  <c r="J12" i="4"/>
  <c r="K12" i="4" s="1"/>
  <c r="F12" i="4"/>
  <c r="G12" i="4" s="1"/>
  <c r="J11" i="4"/>
  <c r="K11" i="4" s="1"/>
  <c r="F11" i="4"/>
  <c r="G11" i="4" s="1"/>
  <c r="J10" i="4"/>
  <c r="K10" i="4" s="1"/>
  <c r="F10" i="4"/>
  <c r="G10" i="4" s="1"/>
  <c r="J9" i="4"/>
  <c r="K9" i="4" s="1"/>
  <c r="F9" i="4"/>
  <c r="G9" i="4" s="1"/>
  <c r="J8" i="4"/>
  <c r="K8" i="4" s="1"/>
  <c r="F8" i="4"/>
  <c r="G8" i="4" s="1"/>
  <c r="J7" i="4"/>
  <c r="K7" i="4" s="1"/>
  <c r="F7" i="4"/>
  <c r="G7" i="4" s="1"/>
  <c r="J6" i="4"/>
  <c r="K6" i="4" s="1"/>
  <c r="F6" i="4"/>
  <c r="G6" i="4" s="1"/>
  <c r="J5" i="4"/>
  <c r="K5" i="4" s="1"/>
  <c r="F5" i="4"/>
  <c r="G5" i="4" s="1"/>
  <c r="J4" i="4"/>
  <c r="K4" i="4" s="1"/>
  <c r="F4" i="4"/>
  <c r="G4" i="4" s="1"/>
  <c r="J3" i="4"/>
  <c r="K3" i="4" s="1"/>
  <c r="F3" i="4"/>
  <c r="G3" i="4" s="1"/>
  <c r="L13" i="4" l="1"/>
  <c r="M13" i="4" s="1"/>
  <c r="L34" i="4"/>
  <c r="M34" i="4" s="1"/>
  <c r="L60" i="4"/>
  <c r="M60" i="4" s="1"/>
  <c r="L80" i="4"/>
  <c r="M80" i="4" s="1"/>
  <c r="L88" i="4"/>
  <c r="M88" i="4" s="1"/>
  <c r="L134" i="4"/>
  <c r="M134" i="4" s="1"/>
  <c r="M61" i="4"/>
  <c r="M48" i="4"/>
  <c r="L9" i="4"/>
  <c r="M9" i="4" s="1"/>
  <c r="L26" i="4"/>
  <c r="M26" i="4" s="1"/>
  <c r="L56" i="4"/>
  <c r="M56" i="4" s="1"/>
  <c r="L74" i="4"/>
  <c r="M74" i="4" s="1"/>
  <c r="L84" i="4"/>
  <c r="M84" i="4" s="1"/>
  <c r="L98" i="4"/>
  <c r="M98" i="4" s="1"/>
  <c r="L126" i="4"/>
  <c r="M126" i="4" s="1"/>
  <c r="L6" i="4"/>
  <c r="M6" i="4" s="1"/>
  <c r="L10" i="4"/>
  <c r="M10" i="4" s="1"/>
  <c r="L14" i="4"/>
  <c r="M14" i="4" s="1"/>
  <c r="L23" i="4"/>
  <c r="M23" i="4" s="1"/>
  <c r="L27" i="4"/>
  <c r="M27" i="4" s="1"/>
  <c r="L31" i="4"/>
  <c r="M31" i="4" s="1"/>
  <c r="L35" i="4"/>
  <c r="M35" i="4" s="1"/>
  <c r="L45" i="4"/>
  <c r="M45" i="4" s="1"/>
  <c r="L49" i="4"/>
  <c r="M49" i="4" s="1"/>
  <c r="L53" i="4"/>
  <c r="M53" i="4" s="1"/>
  <c r="L57" i="4"/>
  <c r="M57" i="4" s="1"/>
  <c r="L61" i="4"/>
  <c r="L71" i="4"/>
  <c r="M71" i="4" s="1"/>
  <c r="L77" i="4"/>
  <c r="M77" i="4" s="1"/>
  <c r="L81" i="4"/>
  <c r="M81" i="4" s="1"/>
  <c r="L85" i="4"/>
  <c r="M85" i="4" s="1"/>
  <c r="L89" i="4"/>
  <c r="M89" i="4" s="1"/>
  <c r="L99" i="4"/>
  <c r="M99" i="4" s="1"/>
  <c r="L103" i="4"/>
  <c r="M103" i="4" s="1"/>
  <c r="L111" i="4"/>
  <c r="M111" i="4" s="1"/>
  <c r="L115" i="4"/>
  <c r="M115" i="4" s="1"/>
  <c r="L123" i="4"/>
  <c r="M123" i="4" s="1"/>
  <c r="L127" i="4"/>
  <c r="M127" i="4" s="1"/>
  <c r="L135" i="4"/>
  <c r="M135" i="4" s="1"/>
  <c r="L48" i="4"/>
  <c r="L114" i="4"/>
  <c r="M114" i="4" s="1"/>
  <c r="M3" i="4"/>
  <c r="M7" i="4"/>
  <c r="M46" i="4"/>
  <c r="M86" i="4"/>
  <c r="L17" i="4"/>
  <c r="M17" i="4" s="1"/>
  <c r="L52" i="4"/>
  <c r="M52" i="4" s="1"/>
  <c r="L122" i="4"/>
  <c r="M122" i="4" s="1"/>
  <c r="L3" i="4"/>
  <c r="L7" i="4"/>
  <c r="L11" i="4"/>
  <c r="M11" i="4" s="1"/>
  <c r="L15" i="4"/>
  <c r="M15" i="4" s="1"/>
  <c r="L24" i="4"/>
  <c r="M24" i="4" s="1"/>
  <c r="L28" i="4"/>
  <c r="M28" i="4" s="1"/>
  <c r="L32" i="4"/>
  <c r="M32" i="4" s="1"/>
  <c r="L36" i="4"/>
  <c r="M36" i="4" s="1"/>
  <c r="L46" i="4"/>
  <c r="L50" i="4"/>
  <c r="M50" i="4" s="1"/>
  <c r="L54" i="4"/>
  <c r="M54" i="4" s="1"/>
  <c r="L58" i="4"/>
  <c r="M58" i="4" s="1"/>
  <c r="L62" i="4"/>
  <c r="M62" i="4" s="1"/>
  <c r="L72" i="4"/>
  <c r="M72" i="4" s="1"/>
  <c r="L78" i="4"/>
  <c r="M78" i="4" s="1"/>
  <c r="L82" i="4"/>
  <c r="M82" i="4" s="1"/>
  <c r="L86" i="4"/>
  <c r="L90" i="4"/>
  <c r="M90" i="4" s="1"/>
  <c r="L100" i="4"/>
  <c r="M100" i="4" s="1"/>
  <c r="L104" i="4"/>
  <c r="M104" i="4" s="1"/>
  <c r="L112" i="4"/>
  <c r="M112" i="4" s="1"/>
  <c r="L116" i="4"/>
  <c r="M116" i="4" s="1"/>
  <c r="L124" i="4"/>
  <c r="M124" i="4" s="1"/>
  <c r="L128" i="4"/>
  <c r="M128" i="4" s="1"/>
  <c r="L43" i="4"/>
  <c r="M43" i="4" s="1"/>
  <c r="L110" i="4"/>
  <c r="M110" i="4" s="1"/>
  <c r="M47" i="4"/>
  <c r="M129" i="4"/>
  <c r="M137" i="4"/>
  <c r="L5" i="4"/>
  <c r="M5" i="4" s="1"/>
  <c r="L30" i="4"/>
  <c r="M30" i="4" s="1"/>
  <c r="L70" i="4"/>
  <c r="M70" i="4" s="1"/>
  <c r="L102" i="4"/>
  <c r="M102" i="4" s="1"/>
  <c r="L4" i="4"/>
  <c r="M4" i="4" s="1"/>
  <c r="L8" i="4"/>
  <c r="M8" i="4" s="1"/>
  <c r="L12" i="4"/>
  <c r="M12" i="4" s="1"/>
  <c r="L16" i="4"/>
  <c r="M16" i="4" s="1"/>
  <c r="L25" i="4"/>
  <c r="M25" i="4" s="1"/>
  <c r="L29" i="4"/>
  <c r="M29" i="4" s="1"/>
  <c r="L33" i="4"/>
  <c r="M33" i="4" s="1"/>
  <c r="L37" i="4"/>
  <c r="M37" i="4" s="1"/>
  <c r="L47" i="4"/>
  <c r="L51" i="4"/>
  <c r="M51" i="4" s="1"/>
  <c r="L55" i="4"/>
  <c r="M55" i="4" s="1"/>
  <c r="L59" i="4"/>
  <c r="M59" i="4" s="1"/>
  <c r="L69" i="4"/>
  <c r="M69" i="4" s="1"/>
  <c r="L73" i="4"/>
  <c r="M73" i="4" s="1"/>
  <c r="L79" i="4"/>
  <c r="M79" i="4" s="1"/>
  <c r="L83" i="4"/>
  <c r="M83" i="4" s="1"/>
  <c r="L87" i="4"/>
  <c r="M87" i="4" s="1"/>
  <c r="L91" i="4"/>
  <c r="M91" i="4" s="1"/>
  <c r="L101" i="4"/>
  <c r="M101" i="4" s="1"/>
  <c r="L105" i="4"/>
  <c r="M105" i="4" s="1"/>
  <c r="L113" i="4"/>
  <c r="M113" i="4" s="1"/>
  <c r="L117" i="4"/>
  <c r="M117" i="4" s="1"/>
  <c r="L125" i="4"/>
  <c r="M125" i="4" s="1"/>
  <c r="L129" i="4"/>
  <c r="L137" i="4"/>
  <c r="E256" i="3"/>
  <c r="F256" i="3" s="1"/>
  <c r="E255" i="3"/>
  <c r="F255" i="3" s="1"/>
  <c r="F254" i="3"/>
  <c r="E250" i="3"/>
  <c r="F250" i="3" s="1"/>
  <c r="E249" i="3"/>
  <c r="F249" i="3" s="1"/>
  <c r="E248" i="3"/>
  <c r="F248" i="3" s="1"/>
  <c r="E247" i="3"/>
  <c r="F247" i="3" s="1"/>
  <c r="E246" i="3"/>
  <c r="F246" i="3" s="1"/>
  <c r="E244" i="3"/>
  <c r="F244" i="3" s="1"/>
  <c r="E243" i="3"/>
  <c r="F243" i="3" s="1"/>
  <c r="E242" i="3"/>
  <c r="F242" i="3" s="1"/>
  <c r="E241" i="3"/>
  <c r="F241" i="3" s="1"/>
  <c r="E240" i="3"/>
  <c r="F240" i="3" s="1"/>
  <c r="E238" i="3"/>
  <c r="F238" i="3" s="1"/>
  <c r="E237" i="3"/>
  <c r="F237" i="3" s="1"/>
  <c r="E236" i="3"/>
  <c r="F236" i="3" s="1"/>
  <c r="E235" i="3"/>
  <c r="F235" i="3" s="1"/>
  <c r="E234" i="3"/>
  <c r="F234" i="3" s="1"/>
  <c r="F233" i="3"/>
  <c r="E231" i="3"/>
  <c r="F231" i="3" s="1"/>
  <c r="E230" i="3"/>
  <c r="F230" i="3" s="1"/>
  <c r="E229" i="3"/>
  <c r="F229" i="3" s="1"/>
  <c r="E228" i="3"/>
  <c r="F228" i="3" s="1"/>
  <c r="E227" i="3"/>
  <c r="F227" i="3" s="1"/>
  <c r="F226" i="3"/>
  <c r="E224" i="3"/>
  <c r="F224" i="3" s="1"/>
  <c r="E223" i="3"/>
  <c r="F223" i="3" s="1"/>
  <c r="E222" i="3"/>
  <c r="F222" i="3" s="1"/>
  <c r="E221" i="3"/>
  <c r="F221" i="3" s="1"/>
  <c r="E220" i="3"/>
  <c r="F220" i="3" s="1"/>
  <c r="E218" i="3"/>
  <c r="F218" i="3" s="1"/>
  <c r="E217" i="3"/>
  <c r="F217" i="3" s="1"/>
  <c r="E216" i="3"/>
  <c r="F216" i="3" s="1"/>
  <c r="E215" i="3"/>
  <c r="F215" i="3" s="1"/>
  <c r="F214" i="3"/>
  <c r="F213" i="3"/>
  <c r="I209" i="3"/>
  <c r="J209" i="3" s="1"/>
  <c r="E209" i="3"/>
  <c r="F209" i="3" s="1"/>
  <c r="J208" i="3"/>
  <c r="F208" i="3"/>
  <c r="I207" i="3"/>
  <c r="J207" i="3" s="1"/>
  <c r="E207" i="3"/>
  <c r="F207" i="3" s="1"/>
  <c r="I206" i="3"/>
  <c r="J206" i="3" s="1"/>
  <c r="E206" i="3"/>
  <c r="F206" i="3" s="1"/>
  <c r="E205" i="3"/>
  <c r="F205" i="3" s="1"/>
  <c r="I204" i="3"/>
  <c r="J204" i="3" s="1"/>
  <c r="E204" i="3"/>
  <c r="F204" i="3" s="1"/>
  <c r="E203" i="3"/>
  <c r="F203" i="3" s="1"/>
  <c r="I202" i="3"/>
  <c r="J202" i="3" s="1"/>
  <c r="E202" i="3"/>
  <c r="F202" i="3" s="1"/>
  <c r="I201" i="3"/>
  <c r="J201" i="3" s="1"/>
  <c r="E201" i="3"/>
  <c r="F201" i="3" s="1"/>
  <c r="I200" i="3"/>
  <c r="J200" i="3" s="1"/>
  <c r="E200" i="3"/>
  <c r="F200" i="3" s="1"/>
  <c r="J199" i="3"/>
  <c r="F199" i="3"/>
  <c r="J198" i="3"/>
  <c r="F198" i="3"/>
  <c r="J197" i="3"/>
  <c r="F197" i="3"/>
  <c r="I196" i="3"/>
  <c r="J196" i="3" s="1"/>
  <c r="E196" i="3"/>
  <c r="F196" i="3" s="1"/>
  <c r="J195" i="3"/>
  <c r="F195" i="3"/>
  <c r="J194" i="3"/>
  <c r="F194" i="3"/>
  <c r="J193" i="3"/>
  <c r="F193" i="3"/>
  <c r="I192" i="3"/>
  <c r="J192" i="3" s="1"/>
  <c r="E192" i="3"/>
  <c r="F192" i="3" s="1"/>
  <c r="J189" i="3"/>
  <c r="F189" i="3"/>
  <c r="J188" i="3"/>
  <c r="F188" i="3"/>
  <c r="I187" i="3"/>
  <c r="J187" i="3" s="1"/>
  <c r="E187" i="3"/>
  <c r="F187" i="3" s="1"/>
  <c r="J184" i="3"/>
  <c r="F184" i="3"/>
  <c r="I183" i="3"/>
  <c r="J183" i="3" s="1"/>
  <c r="E183" i="3"/>
  <c r="F183" i="3" s="1"/>
  <c r="I182" i="3"/>
  <c r="J182" i="3" s="1"/>
  <c r="E182" i="3"/>
  <c r="F182" i="3" s="1"/>
  <c r="I181" i="3"/>
  <c r="J181" i="3" s="1"/>
  <c r="E181" i="3"/>
  <c r="F181" i="3" s="1"/>
  <c r="I178" i="3"/>
  <c r="J178" i="3" s="1"/>
  <c r="E178" i="3"/>
  <c r="F178" i="3" s="1"/>
  <c r="J177" i="3"/>
  <c r="F177" i="3"/>
  <c r="J176" i="3"/>
  <c r="F176" i="3"/>
  <c r="J175" i="3"/>
  <c r="F175" i="3"/>
  <c r="I174" i="3"/>
  <c r="J174" i="3" s="1"/>
  <c r="E174" i="3"/>
  <c r="F174" i="3" s="1"/>
  <c r="I171" i="3"/>
  <c r="J171" i="3" s="1"/>
  <c r="E171" i="3"/>
  <c r="F171" i="3" s="1"/>
  <c r="I170" i="3"/>
  <c r="J170" i="3" s="1"/>
  <c r="E170" i="3"/>
  <c r="F170" i="3" s="1"/>
  <c r="I169" i="3"/>
  <c r="J169" i="3" s="1"/>
  <c r="E169" i="3"/>
  <c r="F169" i="3" s="1"/>
  <c r="I168" i="3"/>
  <c r="J168" i="3" s="1"/>
  <c r="E168" i="3"/>
  <c r="F168" i="3" s="1"/>
  <c r="I167" i="3"/>
  <c r="J167" i="3" s="1"/>
  <c r="E167" i="3"/>
  <c r="F167" i="3" s="1"/>
  <c r="I166" i="3"/>
  <c r="J166" i="3" s="1"/>
  <c r="E166" i="3"/>
  <c r="F166" i="3" s="1"/>
  <c r="I165" i="3"/>
  <c r="J165" i="3" s="1"/>
  <c r="E165" i="3"/>
  <c r="F165" i="3" s="1"/>
  <c r="I164" i="3"/>
  <c r="J164" i="3" s="1"/>
  <c r="E164" i="3"/>
  <c r="F164" i="3" s="1"/>
  <c r="I163" i="3"/>
  <c r="J163" i="3" s="1"/>
  <c r="E163" i="3"/>
  <c r="F163" i="3" s="1"/>
  <c r="I160" i="3"/>
  <c r="J160" i="3" s="1"/>
  <c r="E160" i="3"/>
  <c r="F160" i="3" s="1"/>
  <c r="I159" i="3"/>
  <c r="J159" i="3" s="1"/>
  <c r="E159" i="3"/>
  <c r="F159" i="3" s="1"/>
  <c r="I158" i="3"/>
  <c r="J158" i="3" s="1"/>
  <c r="E158" i="3"/>
  <c r="F158" i="3" s="1"/>
  <c r="I157" i="3"/>
  <c r="J157" i="3" s="1"/>
  <c r="E157" i="3"/>
  <c r="F157" i="3" s="1"/>
  <c r="I156" i="3"/>
  <c r="J156" i="3" s="1"/>
  <c r="E156" i="3"/>
  <c r="F156" i="3" s="1"/>
  <c r="I155" i="3"/>
  <c r="J155" i="3" s="1"/>
  <c r="E155" i="3"/>
  <c r="F155" i="3" s="1"/>
  <c r="I154" i="3"/>
  <c r="J154" i="3" s="1"/>
  <c r="E154" i="3"/>
  <c r="F154" i="3" s="1"/>
  <c r="I153" i="3"/>
  <c r="J153" i="3" s="1"/>
  <c r="E153" i="3"/>
  <c r="F153" i="3" s="1"/>
  <c r="I150" i="3"/>
  <c r="J150" i="3" s="1"/>
  <c r="E150" i="3"/>
  <c r="F150" i="3" s="1"/>
  <c r="I149" i="3"/>
  <c r="J149" i="3" s="1"/>
  <c r="E149" i="3"/>
  <c r="F149" i="3" s="1"/>
  <c r="I148" i="3"/>
  <c r="J148" i="3" s="1"/>
  <c r="E148" i="3"/>
  <c r="F148" i="3" s="1"/>
  <c r="I147" i="3"/>
  <c r="J147" i="3" s="1"/>
  <c r="E147" i="3"/>
  <c r="F147" i="3" s="1"/>
  <c r="I146" i="3"/>
  <c r="J146" i="3" s="1"/>
  <c r="E146" i="3"/>
  <c r="F146" i="3" s="1"/>
  <c r="I145" i="3"/>
  <c r="J145" i="3" s="1"/>
  <c r="E145" i="3"/>
  <c r="F145" i="3" s="1"/>
  <c r="I144" i="3"/>
  <c r="J144" i="3" s="1"/>
  <c r="E144" i="3"/>
  <c r="F144" i="3" s="1"/>
  <c r="I143" i="3"/>
  <c r="J143" i="3" s="1"/>
  <c r="E143" i="3"/>
  <c r="F143" i="3" s="1"/>
  <c r="J139" i="3"/>
  <c r="F139" i="3"/>
  <c r="J138" i="3"/>
  <c r="F138" i="3"/>
  <c r="J137" i="3"/>
  <c r="F137" i="3"/>
  <c r="J136" i="3"/>
  <c r="F136" i="3"/>
  <c r="J135" i="3"/>
  <c r="F135" i="3"/>
  <c r="J134" i="3"/>
  <c r="F134" i="3"/>
  <c r="J133" i="3"/>
  <c r="F133" i="3"/>
  <c r="J132" i="3"/>
  <c r="F132" i="3"/>
  <c r="I131" i="3"/>
  <c r="J131" i="3" s="1"/>
  <c r="E131" i="3"/>
  <c r="F131" i="3" s="1"/>
  <c r="I130" i="3"/>
  <c r="J130" i="3" s="1"/>
  <c r="E130" i="3"/>
  <c r="F130" i="3" s="1"/>
  <c r="I129" i="3"/>
  <c r="J129" i="3" s="1"/>
  <c r="E129" i="3"/>
  <c r="F129" i="3" s="1"/>
  <c r="I128" i="3"/>
  <c r="J128" i="3" s="1"/>
  <c r="E128" i="3"/>
  <c r="F128" i="3" s="1"/>
  <c r="I127" i="3"/>
  <c r="J127" i="3" s="1"/>
  <c r="E127" i="3"/>
  <c r="F127" i="3" s="1"/>
  <c r="I126" i="3"/>
  <c r="J126" i="3" s="1"/>
  <c r="E126" i="3"/>
  <c r="F126" i="3" s="1"/>
  <c r="I125" i="3"/>
  <c r="J125" i="3" s="1"/>
  <c r="E125" i="3"/>
  <c r="F125" i="3" s="1"/>
  <c r="I123" i="3"/>
  <c r="J123" i="3" s="1"/>
  <c r="E123" i="3"/>
  <c r="F123" i="3" s="1"/>
  <c r="I122" i="3"/>
  <c r="J122" i="3" s="1"/>
  <c r="E122" i="3"/>
  <c r="F122" i="3" s="1"/>
  <c r="I121" i="3"/>
  <c r="J121" i="3" s="1"/>
  <c r="E121" i="3"/>
  <c r="F121" i="3" s="1"/>
  <c r="J119" i="3"/>
  <c r="F119" i="3"/>
  <c r="J118" i="3"/>
  <c r="F118" i="3"/>
  <c r="J116" i="3"/>
  <c r="F116" i="3"/>
  <c r="J115" i="3"/>
  <c r="F115" i="3"/>
  <c r="J112" i="3"/>
  <c r="F112" i="3"/>
  <c r="J110" i="3"/>
  <c r="F110" i="3"/>
  <c r="J108" i="3"/>
  <c r="F108" i="3"/>
  <c r="J106" i="3"/>
  <c r="F106" i="3"/>
  <c r="I96" i="3"/>
  <c r="J96" i="3" s="1"/>
  <c r="E96" i="3"/>
  <c r="F96" i="3" s="1"/>
  <c r="I95" i="3"/>
  <c r="J95" i="3" s="1"/>
  <c r="E95" i="3"/>
  <c r="F95" i="3" s="1"/>
  <c r="I94" i="3"/>
  <c r="J94" i="3" s="1"/>
  <c r="E94" i="3"/>
  <c r="F94" i="3" s="1"/>
  <c r="J93" i="3"/>
  <c r="F93" i="3"/>
  <c r="J92" i="3"/>
  <c r="F92" i="3"/>
  <c r="J91" i="3"/>
  <c r="F91" i="3"/>
  <c r="I90" i="3"/>
  <c r="J90" i="3" s="1"/>
  <c r="E90" i="3"/>
  <c r="F90" i="3" s="1"/>
  <c r="J89" i="3"/>
  <c r="F89" i="3"/>
  <c r="J88" i="3"/>
  <c r="F88" i="3"/>
  <c r="J87" i="3"/>
  <c r="F87" i="3"/>
  <c r="I86" i="3"/>
  <c r="J86" i="3" s="1"/>
  <c r="E86" i="3"/>
  <c r="F86" i="3" s="1"/>
  <c r="I85" i="3"/>
  <c r="J85" i="3" s="1"/>
  <c r="E85" i="3"/>
  <c r="F85" i="3" s="1"/>
  <c r="J84" i="3"/>
  <c r="F84" i="3"/>
  <c r="I83" i="3"/>
  <c r="J83" i="3" s="1"/>
  <c r="E83" i="3"/>
  <c r="F83" i="3" s="1"/>
  <c r="I82" i="3"/>
  <c r="J82" i="3" s="1"/>
  <c r="E82" i="3"/>
  <c r="F82" i="3" s="1"/>
  <c r="I79" i="3"/>
  <c r="J79" i="3" s="1"/>
  <c r="E79" i="3"/>
  <c r="F79" i="3" s="1"/>
  <c r="J78" i="3"/>
  <c r="F78" i="3"/>
  <c r="J77" i="3"/>
  <c r="F77" i="3"/>
  <c r="J76" i="3"/>
  <c r="F76" i="3"/>
  <c r="J75" i="3"/>
  <c r="F75" i="3"/>
  <c r="J74" i="3"/>
  <c r="F74" i="3"/>
  <c r="J71" i="3"/>
  <c r="F71" i="3"/>
  <c r="J66" i="3"/>
  <c r="F66" i="3"/>
  <c r="J65" i="3"/>
  <c r="F65" i="3"/>
  <c r="I62" i="3"/>
  <c r="J62" i="3" s="1"/>
  <c r="E62" i="3"/>
  <c r="F62" i="3" s="1"/>
  <c r="I61" i="3"/>
  <c r="J61" i="3" s="1"/>
  <c r="E61" i="3"/>
  <c r="F61" i="3" s="1"/>
  <c r="I60" i="3"/>
  <c r="J60" i="3" s="1"/>
  <c r="E60" i="3"/>
  <c r="F60" i="3" s="1"/>
  <c r="I59" i="3"/>
  <c r="J59" i="3" s="1"/>
  <c r="E59" i="3"/>
  <c r="F59" i="3" s="1"/>
  <c r="I58" i="3"/>
  <c r="J58" i="3" s="1"/>
  <c r="E58" i="3"/>
  <c r="F58" i="3" s="1"/>
  <c r="J49" i="3"/>
  <c r="F49" i="3"/>
  <c r="J46" i="3"/>
  <c r="F46" i="3"/>
  <c r="J45" i="3"/>
  <c r="F45" i="3"/>
  <c r="J42" i="3"/>
  <c r="F42" i="3"/>
  <c r="J41" i="3"/>
  <c r="F41" i="3"/>
  <c r="F38" i="3"/>
  <c r="J37" i="3"/>
  <c r="F37" i="3"/>
  <c r="I33" i="3"/>
  <c r="J33" i="3" s="1"/>
  <c r="E33" i="3"/>
  <c r="F33" i="3" s="1"/>
  <c r="I32" i="3"/>
  <c r="J32" i="3" s="1"/>
  <c r="E32" i="3"/>
  <c r="F32" i="3" s="1"/>
  <c r="I31" i="3"/>
  <c r="J31" i="3" s="1"/>
  <c r="E31" i="3"/>
  <c r="F31" i="3" s="1"/>
  <c r="I30" i="3"/>
  <c r="J30" i="3" s="1"/>
  <c r="E30" i="3"/>
  <c r="F30" i="3" s="1"/>
  <c r="J27" i="3"/>
  <c r="F27" i="3"/>
  <c r="J26" i="3"/>
  <c r="F26" i="3"/>
  <c r="J23" i="3"/>
  <c r="F23" i="3"/>
  <c r="J22" i="3"/>
  <c r="F22" i="3"/>
  <c r="J19" i="3"/>
  <c r="F19" i="3"/>
  <c r="J18" i="3"/>
  <c r="F18" i="3"/>
  <c r="J17" i="3"/>
  <c r="F17" i="3"/>
  <c r="J16" i="3"/>
  <c r="F16" i="3"/>
  <c r="J15" i="3"/>
  <c r="F15" i="3"/>
  <c r="J12" i="3"/>
  <c r="F12" i="3"/>
  <c r="J11" i="3"/>
  <c r="F11" i="3"/>
  <c r="J8" i="3"/>
  <c r="F8" i="3"/>
  <c r="J7" i="3"/>
  <c r="F7" i="3"/>
  <c r="K38" i="3" l="1"/>
  <c r="L38" i="3" s="1"/>
  <c r="A45" i="15"/>
  <c r="A46" i="15" s="1"/>
  <c r="A47" i="15" s="1"/>
  <c r="A40" i="15"/>
  <c r="A41" i="15" s="1"/>
  <c r="A179" i="10"/>
  <c r="A180" i="10" s="1"/>
  <c r="A181" i="10" s="1"/>
  <c r="A9" i="10"/>
  <c r="K21" i="20"/>
  <c r="L21" i="20" s="1"/>
  <c r="K15" i="20"/>
  <c r="L15" i="20" s="1"/>
  <c r="K14" i="20"/>
  <c r="L14" i="20" s="1"/>
  <c r="K10" i="20"/>
  <c r="L10" i="20" s="1"/>
  <c r="K9" i="20"/>
  <c r="L9" i="20" s="1"/>
  <c r="K8" i="20"/>
  <c r="K16" i="20" l="1"/>
  <c r="L16" i="20" s="1"/>
  <c r="K18" i="20"/>
  <c r="L18" i="20" s="1"/>
  <c r="L8" i="20"/>
  <c r="K11" i="20"/>
  <c r="L11" i="20" s="1"/>
  <c r="K20" i="20"/>
  <c r="L20" i="20" s="1"/>
  <c r="K17" i="20"/>
  <c r="L17" i="20" s="1"/>
  <c r="A5" i="19"/>
  <c r="A6" i="19" s="1"/>
  <c r="A7" i="19" s="1"/>
  <c r="A8" i="19" s="1"/>
  <c r="A9" i="19" s="1"/>
  <c r="A10" i="19" s="1"/>
  <c r="A11" i="19" s="1"/>
  <c r="A12" i="19" s="1"/>
  <c r="A13" i="19" s="1"/>
  <c r="A14" i="19" s="1"/>
  <c r="A15" i="19" s="1"/>
  <c r="A16" i="19" s="1"/>
  <c r="A17" i="19" s="1"/>
  <c r="A20" i="19" s="1"/>
  <c r="K12" i="19" l="1"/>
  <c r="L12" i="19" s="1"/>
  <c r="K4" i="19"/>
  <c r="L4" i="19" s="1"/>
  <c r="K6" i="19"/>
  <c r="L6" i="19" s="1"/>
  <c r="K5" i="19"/>
  <c r="L5" i="19" s="1"/>
  <c r="K9" i="19"/>
  <c r="L9" i="19" s="1"/>
  <c r="K11" i="19"/>
  <c r="L11" i="19" s="1"/>
  <c r="K7" i="19"/>
  <c r="L7" i="19" s="1"/>
  <c r="K13" i="19"/>
  <c r="L13" i="19" s="1"/>
  <c r="K14" i="19"/>
  <c r="L14" i="19" s="1"/>
  <c r="K8" i="19"/>
  <c r="L8" i="19" s="1"/>
  <c r="K10" i="19"/>
  <c r="L10" i="19" s="1"/>
  <c r="K12" i="18" l="1"/>
  <c r="L12" i="18" s="1"/>
  <c r="K29" i="18"/>
  <c r="L29" i="18" s="1"/>
  <c r="K6" i="18"/>
  <c r="L6" i="18" s="1"/>
  <c r="K25" i="18"/>
  <c r="L25" i="18" s="1"/>
  <c r="K8" i="18"/>
  <c r="L8" i="18" s="1"/>
  <c r="K24" i="18"/>
  <c r="L24" i="18" s="1"/>
  <c r="K20" i="18"/>
  <c r="L20" i="18" s="1"/>
  <c r="K21" i="18"/>
  <c r="L21" i="18" s="1"/>
  <c r="K18" i="18"/>
  <c r="L18" i="18" s="1"/>
  <c r="K22" i="18"/>
  <c r="L22" i="18" s="1"/>
  <c r="K26" i="18"/>
  <c r="L26" i="18" s="1"/>
  <c r="K19" i="18"/>
  <c r="L19" i="18" s="1"/>
  <c r="K23" i="18"/>
  <c r="L23" i="18" s="1"/>
  <c r="K7" i="18"/>
  <c r="L7" i="18" s="1"/>
  <c r="K10" i="18"/>
  <c r="L10" i="18" s="1"/>
  <c r="K14" i="18"/>
  <c r="L14" i="18" s="1"/>
  <c r="K5" i="18"/>
  <c r="L5" i="18" s="1"/>
  <c r="A8" i="17"/>
  <c r="A9" i="17" s="1"/>
  <c r="A10" i="17" s="1"/>
  <c r="A11" i="17" s="1"/>
  <c r="A12" i="17" s="1"/>
  <c r="A15" i="17" s="1"/>
  <c r="A16" i="17" s="1"/>
  <c r="A17" i="17" s="1"/>
  <c r="A18" i="17" s="1"/>
  <c r="A21" i="17" s="1"/>
  <c r="A22" i="17" s="1"/>
  <c r="A23" i="17" s="1"/>
  <c r="A24" i="17" s="1"/>
  <c r="A27" i="17" s="1"/>
  <c r="A30" i="17" s="1"/>
  <c r="A31" i="17" s="1"/>
  <c r="A32" i="17" s="1"/>
  <c r="A33" i="17" s="1"/>
  <c r="A36" i="17" s="1"/>
  <c r="A37" i="17" s="1"/>
  <c r="A38" i="17" s="1"/>
  <c r="A39" i="17" s="1"/>
  <c r="A40" i="17" s="1"/>
  <c r="A41" i="17" s="1"/>
  <c r="A42" i="17" s="1"/>
  <c r="A43" i="17" s="1"/>
  <c r="A46" i="17" s="1"/>
  <c r="A47" i="17" s="1"/>
  <c r="A48" i="17" s="1"/>
  <c r="A49" i="17" s="1"/>
  <c r="A50" i="17" s="1"/>
  <c r="A51" i="17" s="1"/>
  <c r="A55" i="17" s="1"/>
  <c r="A56" i="17" l="1"/>
  <c r="A59" i="17" s="1"/>
  <c r="A60" i="17" l="1"/>
  <c r="A63" i="17" s="1"/>
  <c r="K116" i="16"/>
  <c r="L116" i="16" s="1"/>
  <c r="K41" i="16"/>
  <c r="K40" i="16"/>
  <c r="L40" i="16" s="1"/>
  <c r="K39" i="16"/>
  <c r="L39" i="16" s="1"/>
  <c r="K37" i="16"/>
  <c r="K36" i="16"/>
  <c r="L36" i="16" s="1"/>
  <c r="K35" i="16"/>
  <c r="L35" i="16" s="1"/>
  <c r="K33" i="16"/>
  <c r="K32" i="16"/>
  <c r="L32" i="16" s="1"/>
  <c r="K31" i="16"/>
  <c r="L31" i="16" s="1"/>
  <c r="K29" i="16"/>
  <c r="K28" i="16"/>
  <c r="L28" i="16" s="1"/>
  <c r="K27" i="16"/>
  <c r="L27" i="16" s="1"/>
  <c r="A11" i="16"/>
  <c r="A12" i="16" s="1"/>
  <c r="A15" i="16" s="1"/>
  <c r="A16" i="16" s="1"/>
  <c r="A17" i="16" s="1"/>
  <c r="A18" i="16" s="1"/>
  <c r="A19" i="16" s="1"/>
  <c r="A20" i="16" s="1"/>
  <c r="A21" i="16" s="1"/>
  <c r="A22" i="16" s="1"/>
  <c r="A26" i="16" s="1"/>
  <c r="A27" i="16" s="1"/>
  <c r="A28" i="16" s="1"/>
  <c r="A29" i="16" s="1"/>
  <c r="A30" i="16" s="1"/>
  <c r="A31" i="16" s="1"/>
  <c r="A32" i="16" s="1"/>
  <c r="A33" i="16" s="1"/>
  <c r="A34" i="16" s="1"/>
  <c r="A35" i="16" s="1"/>
  <c r="A36" i="16" s="1"/>
  <c r="A37" i="16" s="1"/>
  <c r="A38" i="16" s="1"/>
  <c r="A39" i="16" s="1"/>
  <c r="A40" i="16" s="1"/>
  <c r="A41" i="16" s="1"/>
  <c r="A45" i="16" s="1"/>
  <c r="A51" i="16" s="1"/>
  <c r="A52" i="16" s="1"/>
  <c r="A55" i="16" s="1"/>
  <c r="A56" i="16" s="1"/>
  <c r="A59" i="16" l="1"/>
  <c r="A64" i="17"/>
  <c r="A65" i="17" s="1"/>
  <c r="A66" i="17" s="1"/>
  <c r="A67" i="17" s="1"/>
  <c r="K105" i="16"/>
  <c r="L105" i="16" s="1"/>
  <c r="K12" i="16"/>
  <c r="L12" i="16" s="1"/>
  <c r="K80" i="16"/>
  <c r="L80" i="16" s="1"/>
  <c r="K99" i="16"/>
  <c r="L99" i="16" s="1"/>
  <c r="K89" i="16"/>
  <c r="L89" i="16" s="1"/>
  <c r="K16" i="16"/>
  <c r="L16" i="16" s="1"/>
  <c r="K103" i="16"/>
  <c r="L103" i="16" s="1"/>
  <c r="K84" i="16"/>
  <c r="L84" i="16" s="1"/>
  <c r="K90" i="16"/>
  <c r="L90" i="16" s="1"/>
  <c r="K17" i="16"/>
  <c r="L17" i="16" s="1"/>
  <c r="K113" i="16"/>
  <c r="L113" i="16" s="1"/>
  <c r="K51" i="16"/>
  <c r="L51" i="16" s="1"/>
  <c r="K52" i="16"/>
  <c r="L52" i="16" s="1"/>
  <c r="K98" i="16"/>
  <c r="L98" i="16" s="1"/>
  <c r="K71" i="16"/>
  <c r="L71" i="16" s="1"/>
  <c r="K11" i="16"/>
  <c r="L11" i="16" s="1"/>
  <c r="K56" i="16"/>
  <c r="L56" i="16" s="1"/>
  <c r="K21" i="16"/>
  <c r="L21" i="16" s="1"/>
  <c r="K95" i="16"/>
  <c r="L95" i="16" s="1"/>
  <c r="K100" i="16"/>
  <c r="L100" i="16" s="1"/>
  <c r="K10" i="16"/>
  <c r="L10" i="16" s="1"/>
  <c r="K15" i="16"/>
  <c r="L15" i="16" s="1"/>
  <c r="K18" i="16"/>
  <c r="L18" i="16" s="1"/>
  <c r="L29" i="16"/>
  <c r="K81" i="16"/>
  <c r="L81" i="16" s="1"/>
  <c r="K85" i="16"/>
  <c r="L85" i="16" s="1"/>
  <c r="K108" i="16"/>
  <c r="L108" i="16" s="1"/>
  <c r="K22" i="16"/>
  <c r="L22" i="16" s="1"/>
  <c r="K88" i="16"/>
  <c r="L88" i="16" s="1"/>
  <c r="K112" i="16"/>
  <c r="L112" i="16" s="1"/>
  <c r="K20" i="16"/>
  <c r="L20" i="16" s="1"/>
  <c r="K67" i="16"/>
  <c r="L67" i="16" s="1"/>
  <c r="K72" i="16"/>
  <c r="L72" i="16" s="1"/>
  <c r="K83" i="16"/>
  <c r="L83" i="16" s="1"/>
  <c r="K104" i="16"/>
  <c r="L104" i="16" s="1"/>
  <c r="L41" i="16"/>
  <c r="K94" i="16"/>
  <c r="L94" i="16" s="1"/>
  <c r="K93" i="16"/>
  <c r="L93" i="16" s="1"/>
  <c r="K68" i="16"/>
  <c r="L68" i="16" s="1"/>
  <c r="L37" i="16"/>
  <c r="L33" i="16"/>
  <c r="K26" i="16"/>
  <c r="L26" i="16" s="1"/>
  <c r="K30" i="16"/>
  <c r="L30" i="16" s="1"/>
  <c r="K34" i="16"/>
  <c r="L34" i="16" s="1"/>
  <c r="K38" i="16"/>
  <c r="L38" i="16" s="1"/>
  <c r="K45" i="16"/>
  <c r="L45" i="16" s="1"/>
  <c r="K19" i="16"/>
  <c r="L19" i="16" s="1"/>
  <c r="K55" i="16"/>
  <c r="L55" i="16" s="1"/>
  <c r="K82" i="16"/>
  <c r="L82" i="16" s="1"/>
  <c r="A9" i="15"/>
  <c r="A10" i="15" s="1"/>
  <c r="A11" i="15" s="1"/>
  <c r="A12" i="15" s="1"/>
  <c r="A13" i="15" s="1"/>
  <c r="A14" i="15" s="1"/>
  <c r="A15" i="15" s="1"/>
  <c r="A16" i="15" s="1"/>
  <c r="A27" i="15" s="1"/>
  <c r="A30" i="15" s="1"/>
  <c r="A31" i="15" s="1"/>
  <c r="A32" i="15" s="1"/>
  <c r="A35" i="15" s="1"/>
  <c r="A36" i="15" s="1"/>
  <c r="A37" i="15" s="1"/>
  <c r="A51" i="15" s="1"/>
  <c r="A52" i="15" s="1"/>
  <c r="A55" i="15" s="1"/>
  <c r="A56" i="15" s="1"/>
  <c r="A57" i="15" s="1"/>
  <c r="A60" i="15" s="1"/>
  <c r="A61" i="15" s="1"/>
  <c r="A62" i="15" s="1"/>
  <c r="A63" i="15" s="1"/>
  <c r="A66" i="15" s="1"/>
  <c r="A67" i="15" s="1"/>
  <c r="A70" i="15" s="1"/>
  <c r="A71" i="15" s="1"/>
  <c r="A72" i="15" s="1"/>
  <c r="A60" i="16" l="1"/>
  <c r="A61" i="16" s="1"/>
  <c r="A67" i="16" s="1"/>
  <c r="A68" i="16" s="1"/>
  <c r="A71" i="16" s="1"/>
  <c r="A68" i="17"/>
  <c r="A71" i="17" s="1"/>
  <c r="A72" i="17" s="1"/>
  <c r="A73" i="17" s="1"/>
  <c r="A74" i="17" s="1"/>
  <c r="A77" i="17" s="1"/>
  <c r="A78" i="17" s="1"/>
  <c r="A79" i="17" s="1"/>
  <c r="A8" i="14"/>
  <c r="A9" i="14" s="1"/>
  <c r="A12" i="14" s="1"/>
  <c r="A13" i="14" s="1"/>
  <c r="A14" i="14" s="1"/>
  <c r="A17" i="14" s="1"/>
  <c r="A18" i="14" s="1"/>
  <c r="A19" i="14" s="1"/>
  <c r="A21" i="14" s="1"/>
  <c r="A25" i="14" s="1"/>
  <c r="A26" i="14" s="1"/>
  <c r="A27" i="14" s="1"/>
  <c r="A30" i="14" s="1"/>
  <c r="A33" i="14" s="1"/>
  <c r="A34" i="14" s="1"/>
  <c r="A35" i="14" s="1"/>
  <c r="A38" i="14" s="1"/>
  <c r="A39" i="14" s="1"/>
  <c r="A40" i="14" s="1"/>
  <c r="A41" i="14" s="1"/>
  <c r="A42" i="14" s="1"/>
  <c r="A43" i="14" s="1"/>
  <c r="A46" i="14" s="1"/>
  <c r="A47" i="14" s="1"/>
  <c r="A51" i="14" s="1"/>
  <c r="A52" i="14" s="1"/>
  <c r="A53" i="14" s="1"/>
  <c r="A56" i="14" s="1"/>
  <c r="A57" i="14" s="1"/>
  <c r="A58" i="14" s="1"/>
  <c r="A72" i="16" l="1"/>
  <c r="A76" i="16"/>
  <c r="A77" i="16" s="1"/>
  <c r="A80" i="16" s="1"/>
  <c r="A62" i="14"/>
  <c r="A63" i="14" s="1"/>
  <c r="A64" i="14" s="1"/>
  <c r="A65" i="14" s="1"/>
  <c r="A66" i="14" s="1"/>
  <c r="A67" i="14" s="1"/>
  <c r="A68" i="14" s="1"/>
  <c r="A71" i="14" s="1"/>
  <c r="A72" i="14" s="1"/>
  <c r="A73" i="14" s="1"/>
  <c r="A74" i="14" s="1"/>
  <c r="A77" i="14" s="1"/>
  <c r="A78" i="14" s="1"/>
  <c r="A79" i="14" s="1"/>
  <c r="A80" i="14" s="1"/>
  <c r="A81" i="14" s="1"/>
  <c r="A82" i="14" s="1"/>
  <c r="A83" i="14" s="1"/>
  <c r="A84" i="14" s="1"/>
  <c r="A85" i="14" s="1"/>
  <c r="A86" i="14" s="1"/>
  <c r="A87" i="14" s="1"/>
  <c r="A90" i="14" s="1"/>
  <c r="A91" i="14" s="1"/>
  <c r="A94" i="14" s="1"/>
  <c r="A97" i="14" s="1"/>
  <c r="A98" i="14" s="1"/>
  <c r="A101" i="14" s="1"/>
  <c r="A104" i="14" s="1"/>
  <c r="A105" i="14" s="1"/>
  <c r="A106" i="14" s="1"/>
  <c r="A107" i="14" s="1"/>
  <c r="A108" i="14" s="1"/>
  <c r="A109" i="14" s="1"/>
  <c r="A80" i="17"/>
  <c r="A81" i="17" s="1"/>
  <c r="A82" i="17" s="1"/>
  <c r="A85" i="17" s="1"/>
  <c r="A86" i="17" s="1"/>
  <c r="K21" i="14"/>
  <c r="L21" i="14" s="1"/>
  <c r="K52" i="14"/>
  <c r="L52" i="14" s="1"/>
  <c r="K107" i="14"/>
  <c r="L107" i="14" s="1"/>
  <c r="K109" i="14"/>
  <c r="L109" i="14" s="1"/>
  <c r="K101" i="14"/>
  <c r="L101" i="14" s="1"/>
  <c r="K72" i="14"/>
  <c r="L72" i="14" s="1"/>
  <c r="K7" i="14"/>
  <c r="L7" i="14" s="1"/>
  <c r="K78" i="14"/>
  <c r="L78" i="14" s="1"/>
  <c r="K73" i="14"/>
  <c r="L73" i="14" s="1"/>
  <c r="K104" i="14"/>
  <c r="L104" i="14" s="1"/>
  <c r="K86" i="14"/>
  <c r="L86" i="14" s="1"/>
  <c r="K68" i="14"/>
  <c r="L68" i="14" s="1"/>
  <c r="K62" i="14"/>
  <c r="L62" i="14" s="1"/>
  <c r="K98" i="14"/>
  <c r="L98" i="14" s="1"/>
  <c r="K39" i="14"/>
  <c r="L39" i="14" s="1"/>
  <c r="K66" i="14"/>
  <c r="L66" i="14" s="1"/>
  <c r="K84" i="14"/>
  <c r="L84" i="14" s="1"/>
  <c r="K35" i="14"/>
  <c r="L35" i="14" s="1"/>
  <c r="K47" i="14"/>
  <c r="L47" i="14" s="1"/>
  <c r="K87" i="14"/>
  <c r="L87" i="14" s="1"/>
  <c r="K71" i="14"/>
  <c r="L71" i="14" s="1"/>
  <c r="K81" i="14"/>
  <c r="L81" i="14" s="1"/>
  <c r="K85" i="14"/>
  <c r="L85" i="14" s="1"/>
  <c r="K94" i="14"/>
  <c r="L94" i="14" s="1"/>
  <c r="K106" i="14"/>
  <c r="L106" i="14" s="1"/>
  <c r="K40" i="14"/>
  <c r="L40" i="14" s="1"/>
  <c r="K53" i="14"/>
  <c r="L53" i="14" s="1"/>
  <c r="K65" i="14"/>
  <c r="L65" i="14" s="1"/>
  <c r="K9" i="14"/>
  <c r="L9" i="14" s="1"/>
  <c r="K58" i="14"/>
  <c r="L58" i="14" s="1"/>
  <c r="K34" i="14"/>
  <c r="L34" i="14" s="1"/>
  <c r="K46" i="14"/>
  <c r="L46" i="14" s="1"/>
  <c r="K108" i="14"/>
  <c r="L108" i="14" s="1"/>
  <c r="K43" i="14"/>
  <c r="L43" i="14" s="1"/>
  <c r="K74" i="14"/>
  <c r="L74" i="14" s="1"/>
  <c r="K8" i="14"/>
  <c r="L8" i="14" s="1"/>
  <c r="K13" i="14"/>
  <c r="L13" i="14" s="1"/>
  <c r="K77" i="14"/>
  <c r="L77" i="14" s="1"/>
  <c r="K33" i="14"/>
  <c r="L33" i="14" s="1"/>
  <c r="K19" i="14"/>
  <c r="L19" i="14" s="1"/>
  <c r="K64" i="14"/>
  <c r="L64" i="14" s="1"/>
  <c r="K80" i="14"/>
  <c r="L80" i="14" s="1"/>
  <c r="K51" i="14"/>
  <c r="L51" i="14" s="1"/>
  <c r="K63" i="14"/>
  <c r="L63" i="14" s="1"/>
  <c r="K83" i="14"/>
  <c r="L83" i="14" s="1"/>
  <c r="K90" i="14"/>
  <c r="L90" i="14" s="1"/>
  <c r="K97" i="14"/>
  <c r="L97" i="14" s="1"/>
  <c r="K91" i="14"/>
  <c r="L91" i="14" s="1"/>
  <c r="K18" i="14"/>
  <c r="L18" i="14" s="1"/>
  <c r="K26" i="14"/>
  <c r="L26" i="14" s="1"/>
  <c r="K41" i="14"/>
  <c r="L41" i="14" s="1"/>
  <c r="K56" i="14"/>
  <c r="L56" i="14" s="1"/>
  <c r="K79" i="14"/>
  <c r="L79" i="14" s="1"/>
  <c r="K38" i="14"/>
  <c r="L38" i="14" s="1"/>
  <c r="K42" i="14"/>
  <c r="L42" i="14" s="1"/>
  <c r="K57" i="14"/>
  <c r="L57" i="14" s="1"/>
  <c r="K67" i="14"/>
  <c r="L67" i="14" s="1"/>
  <c r="K17" i="14"/>
  <c r="L17" i="14" s="1"/>
  <c r="K105" i="14"/>
  <c r="L105" i="14" s="1"/>
  <c r="A89" i="17" l="1"/>
  <c r="A90" i="17" s="1"/>
  <c r="A91" i="17" s="1"/>
  <c r="A92" i="17" s="1"/>
  <c r="A93" i="17" s="1"/>
  <c r="A94" i="17" s="1"/>
  <c r="A81" i="16"/>
  <c r="A82" i="16" s="1"/>
  <c r="A83" i="16" s="1"/>
  <c r="A84" i="16" s="1"/>
  <c r="A85" i="16" s="1"/>
  <c r="A88" i="16" s="1"/>
  <c r="A89" i="16" s="1"/>
  <c r="A90" i="16" s="1"/>
  <c r="A93" i="16" s="1"/>
  <c r="A94" i="16" s="1"/>
  <c r="A95" i="16" s="1"/>
  <c r="A98" i="16" s="1"/>
  <c r="A99" i="16" s="1"/>
  <c r="A100" i="16" s="1"/>
  <c r="A103" i="16" s="1"/>
  <c r="A104" i="16" s="1"/>
  <c r="A105" i="16" s="1"/>
  <c r="A108" i="16" s="1"/>
  <c r="A112" i="16" s="1"/>
  <c r="A113" i="16" s="1"/>
  <c r="A114" i="16" s="1"/>
  <c r="A115" i="16" s="1"/>
  <c r="K8" i="13"/>
  <c r="L8" i="13" s="1"/>
  <c r="K25" i="14"/>
  <c r="L25" i="14" s="1"/>
  <c r="K12" i="14"/>
  <c r="L12" i="14" s="1"/>
  <c r="K5" i="13"/>
  <c r="L5" i="13" s="1"/>
  <c r="K7" i="13"/>
  <c r="L7" i="13" s="1"/>
  <c r="K10" i="13"/>
  <c r="L10" i="13" s="1"/>
  <c r="K6" i="13"/>
  <c r="L6" i="13" s="1"/>
  <c r="A99" i="17" l="1"/>
  <c r="A100" i="17" s="1"/>
  <c r="A101" i="17" s="1"/>
  <c r="A102" i="17" s="1"/>
  <c r="A103" i="17" s="1"/>
  <c r="A104" i="17" s="1"/>
  <c r="A105" i="17" s="1"/>
  <c r="A108" i="17" s="1"/>
  <c r="A109" i="17" s="1"/>
  <c r="A110" i="17" s="1"/>
  <c r="A111" i="17" s="1"/>
  <c r="A112" i="17" s="1"/>
  <c r="A113" i="17" s="1"/>
  <c r="A114" i="17" s="1"/>
  <c r="A117" i="17" s="1"/>
  <c r="A120" i="17" s="1"/>
  <c r="A121" i="17" s="1"/>
  <c r="A124" i="17" s="1"/>
  <c r="A125" i="17" s="1"/>
  <c r="A126" i="17" s="1"/>
  <c r="A95" i="17"/>
  <c r="K4" i="13"/>
  <c r="L4" i="13" s="1"/>
  <c r="K9" i="13"/>
  <c r="L9" i="13" s="1"/>
  <c r="K13" i="11"/>
  <c r="L13" i="11" s="1"/>
  <c r="A6" i="11"/>
  <c r="A9" i="11" s="1"/>
  <c r="A10" i="11" s="1"/>
  <c r="A11" i="11" s="1"/>
  <c r="A12" i="11" s="1"/>
  <c r="A13" i="11" s="1"/>
  <c r="A15" i="11" s="1"/>
  <c r="A16" i="11" s="1"/>
  <c r="A17" i="11" s="1"/>
  <c r="A18" i="11" s="1"/>
  <c r="A19" i="11" s="1"/>
  <c r="A20" i="11" s="1"/>
  <c r="A22" i="11" s="1"/>
  <c r="A23" i="11" s="1"/>
  <c r="A24" i="11" s="1"/>
  <c r="A25" i="11" s="1"/>
  <c r="A27" i="11" s="1"/>
  <c r="A28" i="11" s="1"/>
  <c r="A30" i="11" s="1"/>
  <c r="K20" i="11" l="1"/>
  <c r="L20" i="11" s="1"/>
  <c r="K12" i="11"/>
  <c r="L12" i="11" s="1"/>
  <c r="K10" i="11"/>
  <c r="L10" i="11" s="1"/>
  <c r="K25" i="11"/>
  <c r="L25" i="11" s="1"/>
  <c r="K16" i="11"/>
  <c r="L16" i="11" s="1"/>
  <c r="K5" i="11"/>
  <c r="L5" i="11" s="1"/>
  <c r="K6" i="11"/>
  <c r="L6" i="11" s="1"/>
  <c r="K22" i="11"/>
  <c r="L22" i="11" s="1"/>
  <c r="K27" i="11"/>
  <c r="L27" i="11" s="1"/>
  <c r="K17" i="11"/>
  <c r="L17" i="11" s="1"/>
  <c r="K15" i="11"/>
  <c r="L15" i="11" s="1"/>
  <c r="K9" i="11"/>
  <c r="L9" i="11" s="1"/>
  <c r="K11" i="11"/>
  <c r="L11" i="11" s="1"/>
  <c r="K19" i="11"/>
  <c r="L19" i="11" s="1"/>
  <c r="K24" i="11"/>
  <c r="L24" i="11" s="1"/>
  <c r="K27" i="14"/>
  <c r="L27" i="14" s="1"/>
  <c r="K14" i="14"/>
  <c r="L14" i="14" s="1"/>
  <c r="K18" i="11"/>
  <c r="L18" i="11" s="1"/>
  <c r="K28" i="11"/>
  <c r="L28" i="11" s="1"/>
  <c r="K23" i="11"/>
  <c r="L23" i="11" s="1"/>
  <c r="K32" i="11"/>
  <c r="L32" i="11" s="1"/>
  <c r="A10" i="10"/>
  <c r="A11" i="10" s="1"/>
  <c r="A14" i="10" s="1"/>
  <c r="A15" i="10" s="1"/>
  <c r="A16" i="10" s="1"/>
  <c r="A17" i="10" s="1"/>
  <c r="A18" i="10" s="1"/>
  <c r="A21" i="10" s="1"/>
  <c r="A22" i="10" s="1"/>
  <c r="A23" i="10" s="1"/>
  <c r="A24" i="10" s="1"/>
  <c r="A27" i="10" s="1"/>
  <c r="A28" i="10" s="1"/>
  <c r="A29" i="10" s="1"/>
  <c r="A30" i="10" s="1"/>
  <c r="A33" i="10" s="1"/>
  <c r="A34" i="10" s="1"/>
  <c r="A35" i="10" s="1"/>
  <c r="A36" i="10" s="1"/>
  <c r="A39" i="10" s="1"/>
  <c r="A40" i="10" s="1"/>
  <c r="A41" i="10" s="1"/>
  <c r="A42" i="10" s="1"/>
  <c r="A45" i="10" s="1"/>
  <c r="A46" i="10" s="1"/>
  <c r="A47" i="10" s="1"/>
  <c r="A48" i="10" s="1"/>
  <c r="A51" i="10" s="1"/>
  <c r="A52" i="10" s="1"/>
  <c r="A53" i="10" s="1"/>
  <c r="A54" i="10" s="1"/>
  <c r="A56" i="10" s="1"/>
  <c r="A57" i="10" s="1"/>
  <c r="A58" i="10" s="1"/>
  <c r="A59" i="10" s="1"/>
  <c r="A60" i="10" s="1"/>
  <c r="A62" i="10" s="1"/>
  <c r="A63" i="10" s="1"/>
  <c r="A65" i="10" s="1"/>
  <c r="A66" i="10" s="1"/>
  <c r="A67" i="10" s="1"/>
  <c r="A68" i="10" s="1"/>
  <c r="A71" i="10" s="1"/>
  <c r="A72" i="10" s="1"/>
  <c r="A73" i="10" s="1"/>
  <c r="A74" i="10" s="1"/>
  <c r="A75" i="10" s="1"/>
  <c r="A78" i="10" s="1"/>
  <c r="A79" i="10" s="1"/>
  <c r="A82" i="10" s="1"/>
  <c r="A83" i="10" s="1"/>
  <c r="A84" i="10" s="1"/>
  <c r="A87" i="10" s="1"/>
  <c r="A88" i="10" s="1"/>
  <c r="A89" i="10" s="1"/>
  <c r="A90"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21" i="10" s="1"/>
  <c r="A127" i="10" l="1"/>
  <c r="A130" i="10" s="1"/>
  <c r="A131" i="10" s="1"/>
  <c r="A134" i="10" s="1"/>
  <c r="A137" i="10" s="1"/>
  <c r="A138" i="10" s="1"/>
  <c r="A139" i="10" s="1"/>
  <c r="A140" i="10" s="1"/>
  <c r="A141" i="10" s="1"/>
  <c r="A142" i="10" s="1"/>
  <c r="A145" i="10" s="1"/>
  <c r="A146" i="10" s="1"/>
  <c r="A147" i="10" s="1"/>
  <c r="A148" i="10" s="1"/>
  <c r="A149"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87" i="10" s="1"/>
  <c r="A188" i="10" s="1"/>
  <c r="A189" i="10" s="1"/>
  <c r="A192" i="10" s="1"/>
  <c r="A193" i="10" s="1"/>
  <c r="A122" i="10"/>
  <c r="A123" i="10" s="1"/>
  <c r="K308" i="9"/>
  <c r="L308" i="9" s="1"/>
  <c r="K307" i="9"/>
  <c r="L307" i="9" s="1"/>
  <c r="A177" i="9"/>
  <c r="A180" i="9" s="1"/>
  <c r="A183" i="9" s="1"/>
  <c r="A184" i="9" s="1"/>
  <c r="A185" i="9" s="1"/>
  <c r="A186" i="9" s="1"/>
  <c r="A187" i="9" s="1"/>
  <c r="A188" i="9" s="1"/>
  <c r="A191" i="9" s="1"/>
  <c r="A194" i="9" s="1"/>
  <c r="A199" i="9" s="1"/>
  <c r="A200" i="9" s="1"/>
  <c r="A201" i="9" s="1"/>
  <c r="A202" i="9" s="1"/>
  <c r="A203" i="9" s="1"/>
  <c r="A204" i="9" s="1"/>
  <c r="A205" i="9" s="1"/>
  <c r="A206" i="9" s="1"/>
  <c r="A207" i="9" s="1"/>
  <c r="A208" i="9" s="1"/>
  <c r="A211" i="9" s="1"/>
  <c r="A212" i="9" s="1"/>
  <c r="A215" i="9" s="1"/>
  <c r="A216" i="9" s="1"/>
  <c r="A217" i="9" s="1"/>
  <c r="A218" i="9" s="1"/>
  <c r="A219" i="9" s="1"/>
  <c r="A222" i="9" s="1"/>
  <c r="A6" i="9"/>
  <c r="A7" i="9" s="1"/>
  <c r="A8" i="9" s="1"/>
  <c r="A9" i="9" s="1"/>
  <c r="A10" i="9" s="1"/>
  <c r="A11" i="9" s="1"/>
  <c r="A12" i="9" s="1"/>
  <c r="A13" i="9" s="1"/>
  <c r="A14" i="9" s="1"/>
  <c r="A15" i="9" s="1"/>
  <c r="A16" i="9" s="1"/>
  <c r="A17" i="9" s="1"/>
  <c r="A18" i="9" s="1"/>
  <c r="A21" i="9" s="1"/>
  <c r="A25" i="9" s="1"/>
  <c r="A26" i="9" s="1"/>
  <c r="A27" i="9" s="1"/>
  <c r="A28" i="9" s="1"/>
  <c r="A29" i="9" s="1"/>
  <c r="A30" i="9" s="1"/>
  <c r="A31" i="9" s="1"/>
  <c r="A32" i="9" s="1"/>
  <c r="A33" i="9" s="1"/>
  <c r="A34" i="9" s="1"/>
  <c r="A35" i="9" s="1"/>
  <c r="A36" i="9" s="1"/>
  <c r="A37"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3" i="9" s="1"/>
  <c r="A114" i="9" s="1"/>
  <c r="A115" i="9" s="1"/>
  <c r="A116" i="9" s="1"/>
  <c r="A117" i="9" s="1"/>
  <c r="A120" i="9" s="1"/>
  <c r="A121" i="9" s="1"/>
  <c r="A122" i="9" s="1"/>
  <c r="A123" i="9" s="1"/>
  <c r="A124" i="9" s="1"/>
  <c r="A125" i="9" s="1"/>
  <c r="A126" i="9" s="1"/>
  <c r="A127" i="9" s="1"/>
  <c r="A128" i="9" s="1"/>
  <c r="A129" i="9" s="1"/>
  <c r="A130" i="9" s="1"/>
  <c r="A131" i="9" s="1"/>
  <c r="A132" i="9" s="1"/>
  <c r="A133" i="9" s="1"/>
  <c r="A134" i="9" s="1"/>
  <c r="A135" i="9" s="1"/>
  <c r="A136" i="9" s="1"/>
  <c r="A137" i="9" s="1"/>
  <c r="A140" i="9" s="1"/>
  <c r="A141" i="9" s="1"/>
  <c r="A144" i="9" s="1"/>
  <c r="A145" i="9" s="1"/>
  <c r="A146" i="9" s="1"/>
  <c r="A147" i="9" s="1"/>
  <c r="A150" i="9" s="1"/>
  <c r="A151" i="9" s="1"/>
  <c r="A152" i="9" s="1"/>
  <c r="A153" i="9" s="1"/>
  <c r="A154" i="9" s="1"/>
  <c r="A155" i="9" s="1"/>
  <c r="A156" i="9" s="1"/>
  <c r="A157" i="9" s="1"/>
  <c r="A158" i="9" s="1"/>
  <c r="A161" i="9" s="1"/>
  <c r="A162" i="9" s="1"/>
  <c r="A163" i="9" s="1"/>
  <c r="A166" i="9" s="1"/>
  <c r="A167" i="9" s="1"/>
  <c r="A168" i="9" s="1"/>
  <c r="A169" i="9" s="1"/>
  <c r="A170" i="9" s="1"/>
  <c r="A171" i="9" s="1"/>
  <c r="A172" i="9" s="1"/>
  <c r="A173" i="9" s="1"/>
  <c r="A174" i="9" s="1"/>
  <c r="A175" i="9" s="1"/>
  <c r="A223" i="9" l="1"/>
  <c r="A224" i="9" s="1"/>
  <c r="A225" i="9" s="1"/>
  <c r="A227" i="9" s="1"/>
  <c r="A228" i="9" s="1"/>
  <c r="A229" i="9" s="1"/>
  <c r="A230" i="9" s="1"/>
  <c r="A231" i="9" s="1"/>
  <c r="A232" i="9" s="1"/>
  <c r="A235" i="9" s="1"/>
  <c r="A236" i="9" s="1"/>
  <c r="A237" i="9" s="1"/>
  <c r="A238" i="9" s="1"/>
  <c r="A239" i="9" s="1"/>
  <c r="A240" i="9" s="1"/>
  <c r="A243" i="9" s="1"/>
  <c r="A244" i="9" s="1"/>
  <c r="A245" i="9" s="1"/>
  <c r="K288" i="9"/>
  <c r="L288" i="9" s="1"/>
  <c r="K296" i="9"/>
  <c r="L296" i="9" s="1"/>
  <c r="K337" i="9"/>
  <c r="L337" i="9" s="1"/>
  <c r="K352" i="9"/>
  <c r="L352" i="9" s="1"/>
  <c r="K113" i="9"/>
  <c r="L113" i="9" s="1"/>
  <c r="K87" i="9"/>
  <c r="L87" i="9" s="1"/>
  <c r="K236" i="9"/>
  <c r="L236" i="9" s="1"/>
  <c r="K377" i="9"/>
  <c r="L377" i="9" s="1"/>
  <c r="K388" i="9"/>
  <c r="L388" i="9" s="1"/>
  <c r="K62" i="9"/>
  <c r="L62" i="9" s="1"/>
  <c r="K76" i="9"/>
  <c r="L76" i="9" s="1"/>
  <c r="K80" i="9"/>
  <c r="L80" i="9" s="1"/>
  <c r="K88" i="9"/>
  <c r="L88" i="9" s="1"/>
  <c r="K92" i="9"/>
  <c r="L92" i="9" s="1"/>
  <c r="K104" i="9"/>
  <c r="L104" i="9" s="1"/>
  <c r="K108" i="9"/>
  <c r="L108" i="9" s="1"/>
  <c r="K120" i="9"/>
  <c r="L120" i="9" s="1"/>
  <c r="K384" i="9"/>
  <c r="L384" i="9" s="1"/>
  <c r="K95" i="9"/>
  <c r="L95" i="9" s="1"/>
  <c r="K230" i="9"/>
  <c r="L230" i="9" s="1"/>
  <c r="K71" i="9"/>
  <c r="L71" i="9" s="1"/>
  <c r="K222" i="9"/>
  <c r="L222" i="9" s="1"/>
  <c r="K21" i="9"/>
  <c r="L21" i="9" s="1"/>
  <c r="K32" i="9"/>
  <c r="L32" i="9" s="1"/>
  <c r="K59" i="9"/>
  <c r="L59" i="9" s="1"/>
  <c r="K67" i="9"/>
  <c r="L67" i="9" s="1"/>
  <c r="K85" i="9"/>
  <c r="L85" i="9" s="1"/>
  <c r="K89" i="9"/>
  <c r="L89" i="9" s="1"/>
  <c r="K97" i="9"/>
  <c r="L97" i="9" s="1"/>
  <c r="K101" i="9"/>
  <c r="L101" i="9" s="1"/>
  <c r="K115" i="9"/>
  <c r="L115" i="9" s="1"/>
  <c r="K121" i="9"/>
  <c r="L121" i="9" s="1"/>
  <c r="K125" i="9"/>
  <c r="L125" i="9" s="1"/>
  <c r="K133" i="9"/>
  <c r="L133" i="9" s="1"/>
  <c r="K137" i="9"/>
  <c r="L137" i="9" s="1"/>
  <c r="K155" i="9"/>
  <c r="L155" i="9" s="1"/>
  <c r="K161" i="9"/>
  <c r="L161" i="9" s="1"/>
  <c r="K157" i="9"/>
  <c r="L157" i="9" s="1"/>
  <c r="K110" i="9"/>
  <c r="L110" i="9" s="1"/>
  <c r="K131" i="9"/>
  <c r="L131" i="9" s="1"/>
  <c r="K141" i="9"/>
  <c r="L141" i="9" s="1"/>
  <c r="K153" i="9"/>
  <c r="L153" i="9" s="1"/>
  <c r="K367" i="9"/>
  <c r="L367" i="9" s="1"/>
  <c r="K370" i="9"/>
  <c r="L370" i="9" s="1"/>
  <c r="K376" i="9"/>
  <c r="L376" i="9" s="1"/>
  <c r="K102" i="9"/>
  <c r="L102" i="9" s="1"/>
  <c r="K107" i="9"/>
  <c r="L107" i="9" s="1"/>
  <c r="K217" i="9"/>
  <c r="L217" i="9" s="1"/>
  <c r="K78" i="9"/>
  <c r="L78" i="9" s="1"/>
  <c r="K162" i="9"/>
  <c r="L162" i="9" s="1"/>
  <c r="K53" i="9"/>
  <c r="L53" i="9" s="1"/>
  <c r="K61" i="9"/>
  <c r="L61" i="9" s="1"/>
  <c r="K79" i="9"/>
  <c r="L79" i="9" s="1"/>
  <c r="K122" i="9"/>
  <c r="L122" i="9" s="1"/>
  <c r="K130" i="9"/>
  <c r="L130" i="9" s="1"/>
  <c r="K207" i="9"/>
  <c r="L207" i="9" s="1"/>
  <c r="K354" i="9"/>
  <c r="L354" i="9" s="1"/>
  <c r="K123" i="9"/>
  <c r="L123" i="9" s="1"/>
  <c r="K203" i="9"/>
  <c r="L203" i="9" s="1"/>
  <c r="K379" i="9"/>
  <c r="L379" i="9" s="1"/>
  <c r="K37" i="9"/>
  <c r="L37" i="9" s="1"/>
  <c r="K47" i="9"/>
  <c r="L47" i="9" s="1"/>
  <c r="K128" i="9"/>
  <c r="L128" i="9" s="1"/>
  <c r="K263" i="9"/>
  <c r="L263" i="9" s="1"/>
  <c r="K250" i="9"/>
  <c r="L250" i="9" s="1"/>
  <c r="K25" i="9"/>
  <c r="L25" i="9" s="1"/>
  <c r="K33" i="9"/>
  <c r="L33" i="9" s="1"/>
  <c r="K168" i="9"/>
  <c r="L168" i="9" s="1"/>
  <c r="K324" i="9"/>
  <c r="L324" i="9" s="1"/>
  <c r="K26" i="9"/>
  <c r="L26" i="9" s="1"/>
  <c r="K34" i="9"/>
  <c r="L34" i="9" s="1"/>
  <c r="K41" i="9"/>
  <c r="L41" i="9" s="1"/>
  <c r="K96" i="9"/>
  <c r="L96" i="9" s="1"/>
  <c r="K136" i="9"/>
  <c r="L136" i="9" s="1"/>
  <c r="K150" i="9"/>
  <c r="L150" i="9" s="1"/>
  <c r="K215" i="9"/>
  <c r="L215" i="9" s="1"/>
  <c r="K228" i="9"/>
  <c r="L228" i="9" s="1"/>
  <c r="K235" i="9"/>
  <c r="L235" i="9" s="1"/>
  <c r="K239" i="9"/>
  <c r="L239" i="9" s="1"/>
  <c r="K385" i="9"/>
  <c r="L385" i="9" s="1"/>
  <c r="K86" i="9"/>
  <c r="L86" i="9" s="1"/>
  <c r="K208" i="9"/>
  <c r="L208" i="9" s="1"/>
  <c r="K35" i="9"/>
  <c r="L35" i="9" s="1"/>
  <c r="K42" i="9"/>
  <c r="L42" i="9" s="1"/>
  <c r="K46" i="9"/>
  <c r="L46" i="9" s="1"/>
  <c r="K50" i="9"/>
  <c r="L50" i="9" s="1"/>
  <c r="K54" i="9"/>
  <c r="L54" i="9" s="1"/>
  <c r="K58" i="9"/>
  <c r="L58" i="9" s="1"/>
  <c r="K83" i="9"/>
  <c r="L83" i="9" s="1"/>
  <c r="K151" i="9"/>
  <c r="L151" i="9" s="1"/>
  <c r="K175" i="9"/>
  <c r="L175" i="9" s="1"/>
  <c r="K326" i="9"/>
  <c r="L326" i="9" s="1"/>
  <c r="K94" i="9"/>
  <c r="L94" i="9" s="1"/>
  <c r="K127" i="9"/>
  <c r="L127" i="9" s="1"/>
  <c r="K176" i="9"/>
  <c r="L176" i="9" s="1"/>
  <c r="K204" i="9"/>
  <c r="L204" i="9" s="1"/>
  <c r="K277" i="9"/>
  <c r="L277" i="9" s="1"/>
  <c r="K374" i="9"/>
  <c r="L374" i="9" s="1"/>
  <c r="K140" i="9"/>
  <c r="L140" i="9" s="1"/>
  <c r="K152" i="9"/>
  <c r="L152" i="9" s="1"/>
  <c r="K333" i="9"/>
  <c r="L333" i="9" s="1"/>
  <c r="K188" i="9"/>
  <c r="L188" i="9" s="1"/>
  <c r="K363" i="9"/>
  <c r="L363" i="9" s="1"/>
  <c r="K375" i="9"/>
  <c r="L375" i="9" s="1"/>
  <c r="K29" i="9"/>
  <c r="L29" i="9" s="1"/>
  <c r="K48" i="9"/>
  <c r="L48" i="9" s="1"/>
  <c r="K52" i="9"/>
  <c r="L52" i="9" s="1"/>
  <c r="K60" i="9"/>
  <c r="L60" i="9" s="1"/>
  <c r="K81" i="9"/>
  <c r="L81" i="9" s="1"/>
  <c r="K103" i="9"/>
  <c r="L103" i="9" s="1"/>
  <c r="K169" i="9"/>
  <c r="L169" i="9" s="1"/>
  <c r="K185" i="9"/>
  <c r="L185" i="9" s="1"/>
  <c r="K265" i="9"/>
  <c r="L265" i="9" s="1"/>
  <c r="K187" i="9"/>
  <c r="L187" i="9" s="1"/>
  <c r="K184" i="9"/>
  <c r="L184" i="9" s="1"/>
  <c r="K84" i="9"/>
  <c r="L84" i="9" s="1"/>
  <c r="K56" i="9"/>
  <c r="L56" i="9" s="1"/>
  <c r="K99" i="9"/>
  <c r="L99" i="9" s="1"/>
  <c r="K172" i="9"/>
  <c r="L172" i="9" s="1"/>
  <c r="K183" i="9"/>
  <c r="L183" i="9" s="1"/>
  <c r="K216" i="9"/>
  <c r="L216" i="9" s="1"/>
  <c r="K251" i="9"/>
  <c r="L251" i="9" s="1"/>
  <c r="K267" i="9"/>
  <c r="L267" i="9" s="1"/>
  <c r="K283" i="9"/>
  <c r="L283" i="9" s="1"/>
  <c r="K290" i="9"/>
  <c r="L290" i="9" s="1"/>
  <c r="K297" i="9"/>
  <c r="L297" i="9" s="1"/>
  <c r="K356" i="9"/>
  <c r="L356" i="9" s="1"/>
  <c r="K93" i="9"/>
  <c r="L93" i="9" s="1"/>
  <c r="K105" i="9"/>
  <c r="L105" i="9" s="1"/>
  <c r="K91" i="9"/>
  <c r="L91" i="9" s="1"/>
  <c r="K166" i="9"/>
  <c r="L166" i="9" s="1"/>
  <c r="K173" i="9"/>
  <c r="L173" i="9" s="1"/>
  <c r="K201" i="9"/>
  <c r="L201" i="9" s="1"/>
  <c r="K211" i="9"/>
  <c r="L211" i="9" s="1"/>
  <c r="K254" i="9"/>
  <c r="L254" i="9" s="1"/>
  <c r="K284" i="9"/>
  <c r="L284" i="9" s="1"/>
  <c r="K291" i="9"/>
  <c r="L291" i="9" s="1"/>
  <c r="K301" i="9"/>
  <c r="L301" i="9" s="1"/>
  <c r="K346" i="9"/>
  <c r="L346" i="9" s="1"/>
  <c r="K30" i="9"/>
  <c r="L30" i="9" s="1"/>
  <c r="K27" i="9"/>
  <c r="L27" i="9" s="1"/>
  <c r="K31" i="9"/>
  <c r="L31" i="9" s="1"/>
  <c r="K44" i="9"/>
  <c r="L44" i="9" s="1"/>
  <c r="K64" i="9"/>
  <c r="L64" i="9" s="1"/>
  <c r="K70" i="9"/>
  <c r="L70" i="9" s="1"/>
  <c r="K73" i="9"/>
  <c r="L73" i="9" s="1"/>
  <c r="K77" i="9"/>
  <c r="L77" i="9" s="1"/>
  <c r="K100" i="9"/>
  <c r="L100" i="9" s="1"/>
  <c r="K109" i="9"/>
  <c r="L109" i="9" s="1"/>
  <c r="K117" i="9"/>
  <c r="L117" i="9" s="1"/>
  <c r="K129" i="9"/>
  <c r="L129" i="9" s="1"/>
  <c r="K135" i="9"/>
  <c r="L135" i="9" s="1"/>
  <c r="K158" i="9"/>
  <c r="L158" i="9" s="1"/>
  <c r="K191" i="9"/>
  <c r="L191" i="9" s="1"/>
  <c r="K206" i="9"/>
  <c r="L206" i="9" s="1"/>
  <c r="K231" i="9"/>
  <c r="L231" i="9" s="1"/>
  <c r="K264" i="9"/>
  <c r="L264" i="9" s="1"/>
  <c r="K378" i="9"/>
  <c r="L378" i="9" s="1"/>
  <c r="K387" i="9"/>
  <c r="L387" i="9" s="1"/>
  <c r="K49" i="9"/>
  <c r="L49" i="9" s="1"/>
  <c r="K66" i="9"/>
  <c r="L66" i="9" s="1"/>
  <c r="K40" i="9"/>
  <c r="L40" i="9" s="1"/>
  <c r="K57" i="9"/>
  <c r="L57" i="9" s="1"/>
  <c r="K45" i="9"/>
  <c r="L45" i="9" s="1"/>
  <c r="K51" i="9"/>
  <c r="L51" i="9" s="1"/>
  <c r="K167" i="9"/>
  <c r="L167" i="9" s="1"/>
  <c r="K174" i="9"/>
  <c r="L174" i="9" s="1"/>
  <c r="K177" i="9"/>
  <c r="L177" i="9" s="1"/>
  <c r="K202" i="9"/>
  <c r="L202" i="9" s="1"/>
  <c r="K212" i="9"/>
  <c r="L212" i="9" s="1"/>
  <c r="K256" i="9"/>
  <c r="L256" i="9" s="1"/>
  <c r="K287" i="9"/>
  <c r="L287" i="9" s="1"/>
  <c r="K295" i="9"/>
  <c r="L295" i="9" s="1"/>
  <c r="K339" i="9"/>
  <c r="L339" i="9" s="1"/>
  <c r="K347" i="9"/>
  <c r="L347" i="9" s="1"/>
  <c r="K43" i="9"/>
  <c r="L43" i="9" s="1"/>
  <c r="K382" i="9"/>
  <c r="L382" i="9" s="1"/>
  <c r="K28" i="9"/>
  <c r="L28" i="9" s="1"/>
  <c r="K171" i="9"/>
  <c r="L171" i="9" s="1"/>
  <c r="K227" i="9"/>
  <c r="L227" i="9" s="1"/>
  <c r="K232" i="9"/>
  <c r="L232" i="9" s="1"/>
  <c r="K259" i="9"/>
  <c r="L259" i="9" s="1"/>
  <c r="K342" i="9"/>
  <c r="L342" i="9" s="1"/>
  <c r="K368" i="9"/>
  <c r="L368" i="9" s="1"/>
  <c r="K200" i="9"/>
  <c r="L200" i="9" s="1"/>
  <c r="K238" i="9"/>
  <c r="L238" i="9" s="1"/>
  <c r="K334" i="9"/>
  <c r="L334" i="9" s="1"/>
  <c r="K219" i="9"/>
  <c r="L219" i="9" s="1"/>
  <c r="K82" i="9"/>
  <c r="L82" i="9" s="1"/>
  <c r="K90" i="9"/>
  <c r="L90" i="9" s="1"/>
  <c r="K98" i="9"/>
  <c r="L98" i="9" s="1"/>
  <c r="K106" i="9"/>
  <c r="L106" i="9" s="1"/>
  <c r="K114" i="9"/>
  <c r="L114" i="9" s="1"/>
  <c r="K170" i="9"/>
  <c r="L170" i="9" s="1"/>
  <c r="K75" i="9"/>
  <c r="L75" i="9" s="1"/>
  <c r="K186" i="9"/>
  <c r="L186" i="9" s="1"/>
  <c r="K266" i="9"/>
  <c r="L266" i="9" s="1"/>
  <c r="K154" i="9"/>
  <c r="L154" i="9" s="1"/>
  <c r="K132" i="9"/>
  <c r="L132" i="9" s="1"/>
  <c r="K55" i="9"/>
  <c r="L55" i="9" s="1"/>
  <c r="K63" i="9"/>
  <c r="L63" i="9" s="1"/>
  <c r="K199" i="9"/>
  <c r="L199" i="9" s="1"/>
  <c r="K245" i="9"/>
  <c r="L245" i="9" s="1"/>
  <c r="K280" i="9"/>
  <c r="L280" i="9" s="1"/>
  <c r="K325" i="9"/>
  <c r="L325" i="9" s="1"/>
  <c r="K383" i="9"/>
  <c r="L383" i="9" s="1"/>
  <c r="K72" i="9"/>
  <c r="L72" i="9" s="1"/>
  <c r="K74" i="9"/>
  <c r="L74" i="9" s="1"/>
  <c r="K124" i="9"/>
  <c r="L124" i="9" s="1"/>
  <c r="K360" i="9"/>
  <c r="L360" i="9" s="1"/>
  <c r="K237" i="9"/>
  <c r="L237" i="9" s="1"/>
  <c r="K65" i="9"/>
  <c r="L65" i="9" s="1"/>
  <c r="K258" i="9"/>
  <c r="L258" i="9" s="1"/>
  <c r="K218" i="9"/>
  <c r="L218" i="9" s="1"/>
  <c r="K353" i="9"/>
  <c r="L353" i="9" s="1"/>
  <c r="K369" i="9"/>
  <c r="K373" i="9"/>
  <c r="L373" i="9" s="1"/>
  <c r="K116" i="9"/>
  <c r="L116" i="9" s="1"/>
  <c r="K126" i="9"/>
  <c r="L126" i="9" s="1"/>
  <c r="K134" i="9"/>
  <c r="L134" i="9" s="1"/>
  <c r="K156" i="9"/>
  <c r="L156" i="9" s="1"/>
  <c r="K338" i="9"/>
  <c r="L338" i="9" s="1"/>
  <c r="K343" i="9"/>
  <c r="L343" i="9" s="1"/>
  <c r="K355" i="9"/>
  <c r="L355" i="9" s="1"/>
  <c r="A246" i="9" l="1"/>
  <c r="A247" i="9" s="1"/>
  <c r="A250" i="9" s="1"/>
  <c r="A251" i="9" s="1"/>
  <c r="J14" i="8"/>
  <c r="F14" i="8"/>
  <c r="J11" i="8"/>
  <c r="F11" i="8"/>
  <c r="J10" i="8"/>
  <c r="F10" i="8"/>
  <c r="J9" i="8"/>
  <c r="F9" i="8"/>
  <c r="J8" i="8"/>
  <c r="F8" i="8"/>
  <c r="J7" i="8"/>
  <c r="F7" i="8"/>
  <c r="A252" i="9" l="1"/>
  <c r="A253" i="9" s="1"/>
  <c r="A254" i="9" s="1"/>
  <c r="A255" i="9" s="1"/>
  <c r="A256" i="9" s="1"/>
  <c r="A257" i="9" s="1"/>
  <c r="K8" i="8"/>
  <c r="L8" i="8" s="1"/>
  <c r="K14" i="8"/>
  <c r="L14" i="8" s="1"/>
  <c r="K9" i="8"/>
  <c r="L9" i="8" s="1"/>
  <c r="K10" i="8"/>
  <c r="L10" i="8" s="1"/>
  <c r="K7" i="8"/>
  <c r="L7" i="8" s="1"/>
  <c r="K11" i="8"/>
  <c r="L11" i="8" s="1"/>
  <c r="L43" i="7"/>
  <c r="A6" i="7"/>
  <c r="A7" i="7" s="1"/>
  <c r="A10" i="7" s="1"/>
  <c r="A11" i="7" s="1"/>
  <c r="A12" i="7" s="1"/>
  <c r="A258" i="9" l="1"/>
  <c r="A259" i="9" s="1"/>
  <c r="A260" i="9" s="1"/>
  <c r="A263" i="9" s="1"/>
  <c r="A264" i="9" s="1"/>
  <c r="A266" i="9" s="1"/>
  <c r="A267" i="9" s="1"/>
  <c r="A270" i="9" s="1"/>
  <c r="A271" i="9" s="1"/>
  <c r="A276" i="9" s="1"/>
  <c r="A277" i="9" s="1"/>
  <c r="A15" i="7"/>
  <c r="A16" i="7" s="1"/>
  <c r="A17" i="7" s="1"/>
  <c r="A18" i="7" s="1"/>
  <c r="A21" i="7" s="1"/>
  <c r="A22" i="7" s="1"/>
  <c r="A23" i="7" s="1"/>
  <c r="A24" i="7" s="1"/>
  <c r="A27" i="7" s="1"/>
  <c r="A28" i="7" s="1"/>
  <c r="A29" i="7" s="1"/>
  <c r="A32" i="7" s="1"/>
  <c r="A33" i="7" s="1"/>
  <c r="A34" i="7" s="1"/>
  <c r="A37" i="7" s="1"/>
  <c r="A38" i="7" s="1"/>
  <c r="A39" i="7" s="1"/>
  <c r="A40" i="7" s="1"/>
  <c r="A41" i="7" s="1"/>
  <c r="A42" i="7" s="1"/>
  <c r="A43" i="7" s="1"/>
  <c r="A46" i="7" s="1"/>
  <c r="A47" i="7" s="1"/>
  <c r="A48" i="7" s="1"/>
  <c r="A49" i="7" s="1"/>
  <c r="A53" i="7" s="1"/>
  <c r="A54" i="7" s="1"/>
  <c r="A55" i="7" s="1"/>
  <c r="K29" i="7"/>
  <c r="L29" i="7" s="1"/>
  <c r="K46" i="7"/>
  <c r="L46" i="7" s="1"/>
  <c r="K58" i="7"/>
  <c r="L58" i="7" s="1"/>
  <c r="K63" i="7"/>
  <c r="L63" i="7" s="1"/>
  <c r="K68" i="7"/>
  <c r="L68" i="7" s="1"/>
  <c r="K10" i="7"/>
  <c r="L10" i="7" s="1"/>
  <c r="K15" i="7"/>
  <c r="L15" i="7" s="1"/>
  <c r="K21" i="7"/>
  <c r="L21" i="7" s="1"/>
  <c r="K27" i="7"/>
  <c r="L27" i="7" s="1"/>
  <c r="K33" i="7"/>
  <c r="L33" i="7" s="1"/>
  <c r="K6" i="7"/>
  <c r="L6" i="7" s="1"/>
  <c r="K18" i="7"/>
  <c r="L18" i="7" s="1"/>
  <c r="K32" i="7"/>
  <c r="L32" i="7" s="1"/>
  <c r="K24" i="7"/>
  <c r="L24" i="7" s="1"/>
  <c r="K65" i="7"/>
  <c r="L65" i="7" s="1"/>
  <c r="K54" i="7"/>
  <c r="L54" i="7" s="1"/>
  <c r="K55" i="7"/>
  <c r="L55" i="7" s="1"/>
  <c r="K11" i="7"/>
  <c r="L11" i="7" s="1"/>
  <c r="K49" i="7"/>
  <c r="L49" i="7" s="1"/>
  <c r="K17" i="7"/>
  <c r="L17" i="7" s="1"/>
  <c r="K75" i="7"/>
  <c r="L75" i="7" s="1"/>
  <c r="K37" i="7"/>
  <c r="L37" i="7" s="1"/>
  <c r="K64" i="7"/>
  <c r="L64" i="7" s="1"/>
  <c r="K69" i="7"/>
  <c r="L69" i="7" s="1"/>
  <c r="K73" i="7"/>
  <c r="L73" i="7" s="1"/>
  <c r="K12" i="7"/>
  <c r="L12" i="7" s="1"/>
  <c r="K7" i="7"/>
  <c r="L7" i="7" s="1"/>
  <c r="K23" i="7"/>
  <c r="L23" i="7" s="1"/>
  <c r="K42" i="7"/>
  <c r="L42" i="7" s="1"/>
  <c r="K22" i="7"/>
  <c r="L22" i="7" s="1"/>
  <c r="K34" i="7"/>
  <c r="L34" i="7" s="1"/>
  <c r="K47" i="7"/>
  <c r="L47" i="7" s="1"/>
  <c r="K53" i="7"/>
  <c r="L53" i="7" s="1"/>
  <c r="K74" i="7"/>
  <c r="L74" i="7" s="1"/>
  <c r="K38" i="7"/>
  <c r="L38" i="7" s="1"/>
  <c r="K48" i="7"/>
  <c r="L48" i="7" s="1"/>
  <c r="K60" i="7"/>
  <c r="L60" i="7" s="1"/>
  <c r="K70" i="7"/>
  <c r="L70" i="7" s="1"/>
  <c r="K5" i="7"/>
  <c r="L5" i="7" s="1"/>
  <c r="K28" i="7"/>
  <c r="L28" i="7" s="1"/>
  <c r="K59" i="7"/>
  <c r="L59" i="7" s="1"/>
  <c r="K16" i="7"/>
  <c r="L16" i="7" s="1"/>
  <c r="A278" i="9" l="1"/>
  <c r="A280" i="9" s="1"/>
  <c r="A283" i="9" s="1"/>
  <c r="A284" i="9" s="1"/>
  <c r="A287" i="9" s="1"/>
  <c r="A288" i="9" s="1"/>
  <c r="A289" i="9" s="1"/>
  <c r="A290" i="9" s="1"/>
  <c r="A291" i="9" s="1"/>
  <c r="A294" i="9" s="1"/>
  <c r="A295" i="9" s="1"/>
  <c r="A296" i="9" s="1"/>
  <c r="A297" i="9" s="1"/>
  <c r="A300" i="9" s="1"/>
  <c r="A301" i="9" s="1"/>
  <c r="A302" i="9" s="1"/>
  <c r="A307" i="9" s="1"/>
  <c r="A58" i="7"/>
  <c r="A59" i="7" s="1"/>
  <c r="A60" i="7" s="1"/>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63" i="7" l="1"/>
  <c r="A64" i="7" s="1"/>
  <c r="A65" i="7" s="1"/>
  <c r="A8" i="3"/>
  <c r="A11" i="3" s="1"/>
  <c r="A12" i="3" s="1"/>
  <c r="A15" i="3" s="1"/>
  <c r="A16" i="3" s="1"/>
  <c r="A17" i="3" s="1"/>
  <c r="A18" i="3" s="1"/>
  <c r="A19" i="3" s="1"/>
  <c r="A22" i="3" s="1"/>
  <c r="A23" i="3" s="1"/>
  <c r="A26" i="3" s="1"/>
  <c r="A27" i="3" s="1"/>
  <c r="A30" i="3" s="1"/>
  <c r="A31" i="3" s="1"/>
  <c r="A32" i="3" s="1"/>
  <c r="A33" i="3" s="1"/>
  <c r="A34" i="3" s="1"/>
  <c r="A37" i="3" s="1"/>
  <c r="A38" i="3" s="1"/>
  <c r="A41" i="3" s="1"/>
  <c r="A42" i="3" s="1"/>
  <c r="A45" i="3" s="1"/>
  <c r="A46" i="3" s="1"/>
  <c r="A49" i="3" s="1"/>
  <c r="A52" i="3" s="1"/>
  <c r="A53" i="3" s="1"/>
  <c r="A54" i="3" s="1"/>
  <c r="A55" i="3" s="1"/>
  <c r="A58" i="3" s="1"/>
  <c r="A59" i="3" s="1"/>
  <c r="A60" i="3" s="1"/>
  <c r="A61" i="3" s="1"/>
  <c r="A62" i="3" s="1"/>
  <c r="A65" i="3" s="1"/>
  <c r="A66" i="3" s="1"/>
  <c r="A69" i="3" s="1"/>
  <c r="A70" i="3" s="1"/>
  <c r="A71" i="3" s="1"/>
  <c r="A74" i="3" s="1"/>
  <c r="A75" i="3" s="1"/>
  <c r="A76" i="3" s="1"/>
  <c r="A77" i="3" s="1"/>
  <c r="A78" i="3" s="1"/>
  <c r="A79" i="3" s="1"/>
  <c r="A82" i="3" s="1"/>
  <c r="A83" i="3" s="1"/>
  <c r="A84" i="3" s="1"/>
  <c r="A85" i="3" s="1"/>
  <c r="A68" i="7" l="1"/>
  <c r="A69" i="7" s="1"/>
  <c r="A70" i="7" s="1"/>
  <c r="A86" i="3"/>
  <c r="A87" i="3" s="1"/>
  <c r="A88" i="3" s="1"/>
  <c r="A89" i="3" s="1"/>
  <c r="A90" i="3" s="1"/>
  <c r="A91" i="3" s="1"/>
  <c r="A92" i="3" s="1"/>
  <c r="A93" i="3" s="1"/>
  <c r="A94" i="3" s="1"/>
  <c r="A95" i="3" s="1"/>
  <c r="A96" i="3" s="1"/>
  <c r="K139" i="3"/>
  <c r="L139" i="3" s="1"/>
  <c r="K112" i="3"/>
  <c r="L112" i="3" s="1"/>
  <c r="K88" i="3"/>
  <c r="L88" i="3" s="1"/>
  <c r="K145" i="3"/>
  <c r="L145" i="3" s="1"/>
  <c r="K175" i="3"/>
  <c r="L175" i="3" s="1"/>
  <c r="K193" i="3"/>
  <c r="L193" i="3" s="1"/>
  <c r="K197" i="3"/>
  <c r="L197" i="3" s="1"/>
  <c r="K201" i="3"/>
  <c r="L201" i="3" s="1"/>
  <c r="K206" i="3"/>
  <c r="L206" i="3" s="1"/>
  <c r="K177" i="3"/>
  <c r="L177" i="3" s="1"/>
  <c r="K248" i="3"/>
  <c r="L248" i="3" s="1"/>
  <c r="K132" i="3"/>
  <c r="L132" i="3" s="1"/>
  <c r="K136" i="3"/>
  <c r="L136" i="3" s="1"/>
  <c r="K240" i="3"/>
  <c r="L240" i="3" s="1"/>
  <c r="K31" i="3"/>
  <c r="L31" i="3" s="1"/>
  <c r="K90" i="3"/>
  <c r="L90" i="3" s="1"/>
  <c r="K208" i="3"/>
  <c r="L208" i="3" s="1"/>
  <c r="K218" i="3"/>
  <c r="L218" i="3" s="1"/>
  <c r="K58" i="3"/>
  <c r="L58" i="3" s="1"/>
  <c r="K91" i="3"/>
  <c r="L91" i="3" s="1"/>
  <c r="K116" i="3"/>
  <c r="L116" i="3" s="1"/>
  <c r="K163" i="3"/>
  <c r="L163" i="3" s="1"/>
  <c r="K182" i="3"/>
  <c r="L182" i="3" s="1"/>
  <c r="K194" i="3"/>
  <c r="L194" i="3" s="1"/>
  <c r="K236" i="3"/>
  <c r="L236" i="3" s="1"/>
  <c r="K250" i="3"/>
  <c r="L250" i="3" s="1"/>
  <c r="K65" i="3"/>
  <c r="L65" i="3" s="1"/>
  <c r="K118" i="3"/>
  <c r="K149" i="3"/>
  <c r="L149" i="3" s="1"/>
  <c r="K199" i="3"/>
  <c r="L199" i="3" s="1"/>
  <c r="K233" i="3"/>
  <c r="L233" i="3" s="1"/>
  <c r="K123" i="3"/>
  <c r="K221" i="3"/>
  <c r="L221" i="3" s="1"/>
  <c r="K230" i="3"/>
  <c r="L230" i="3" s="1"/>
  <c r="K187" i="3"/>
  <c r="L187" i="3" s="1"/>
  <c r="K16" i="3"/>
  <c r="L16" i="3" s="1"/>
  <c r="K77" i="3"/>
  <c r="L77" i="3" s="1"/>
  <c r="K137" i="3"/>
  <c r="L137" i="3" s="1"/>
  <c r="K37" i="3"/>
  <c r="L37" i="3" s="1"/>
  <c r="K122" i="3"/>
  <c r="L122" i="3" s="1"/>
  <c r="K150" i="3"/>
  <c r="L150" i="3" s="1"/>
  <c r="K188" i="3"/>
  <c r="L188" i="3" s="1"/>
  <c r="K214" i="3"/>
  <c r="L214" i="3" s="1"/>
  <c r="K226" i="3"/>
  <c r="L226" i="3" s="1"/>
  <c r="K229" i="3"/>
  <c r="L229" i="3" s="1"/>
  <c r="K17" i="3"/>
  <c r="L17" i="3" s="1"/>
  <c r="K134" i="3"/>
  <c r="L134" i="3" s="1"/>
  <c r="K138" i="3"/>
  <c r="L138" i="3" s="1"/>
  <c r="K167" i="3"/>
  <c r="L167" i="3" s="1"/>
  <c r="K178" i="3"/>
  <c r="L178" i="3" s="1"/>
  <c r="K198" i="3"/>
  <c r="L198" i="3" s="1"/>
  <c r="K222" i="3"/>
  <c r="L222" i="3" s="1"/>
  <c r="K237" i="3"/>
  <c r="L237" i="3" s="1"/>
  <c r="K131" i="3"/>
  <c r="L131" i="3" s="1"/>
  <c r="K148" i="3"/>
  <c r="L148" i="3" s="1"/>
  <c r="K181" i="3"/>
  <c r="L181" i="3" s="1"/>
  <c r="K41" i="3"/>
  <c r="L41" i="3" s="1"/>
  <c r="K75" i="3"/>
  <c r="L75" i="3" s="1"/>
  <c r="K85" i="3"/>
  <c r="L85" i="3" s="1"/>
  <c r="K135" i="3"/>
  <c r="L135" i="3" s="1"/>
  <c r="K238" i="3"/>
  <c r="L238" i="3" s="1"/>
  <c r="K243" i="3"/>
  <c r="L243" i="3" s="1"/>
  <c r="K7" i="3"/>
  <c r="L7" i="3" s="1"/>
  <c r="K60" i="3"/>
  <c r="L60" i="3" s="1"/>
  <c r="K92" i="3"/>
  <c r="L92" i="3" s="1"/>
  <c r="K176" i="3"/>
  <c r="L176" i="3" s="1"/>
  <c r="K207" i="3"/>
  <c r="L207" i="3" s="1"/>
  <c r="K220" i="3"/>
  <c r="L220" i="3" s="1"/>
  <c r="K66" i="3"/>
  <c r="L66" i="3" s="1"/>
  <c r="K82" i="3"/>
  <c r="L82" i="3" s="1"/>
  <c r="K200" i="3"/>
  <c r="L200" i="3" s="1"/>
  <c r="K130" i="3"/>
  <c r="L130" i="3" s="1"/>
  <c r="K159" i="3"/>
  <c r="L159" i="3" s="1"/>
  <c r="K171" i="3"/>
  <c r="L171" i="3" s="1"/>
  <c r="K160" i="3"/>
  <c r="L160" i="3" s="1"/>
  <c r="K213" i="3"/>
  <c r="L213" i="3" s="1"/>
  <c r="K227" i="3"/>
  <c r="L227" i="3" s="1"/>
  <c r="K74" i="3"/>
  <c r="L74" i="3" s="1"/>
  <c r="K108" i="3"/>
  <c r="L108" i="3" s="1"/>
  <c r="K184" i="3"/>
  <c r="L184" i="3" s="1"/>
  <c r="K189" i="3"/>
  <c r="L189" i="3" s="1"/>
  <c r="K89" i="3"/>
  <c r="L89" i="3" s="1"/>
  <c r="K115" i="3"/>
  <c r="L115" i="3" s="1"/>
  <c r="K84" i="3"/>
  <c r="L84" i="3" s="1"/>
  <c r="K11" i="3"/>
  <c r="L11" i="3" s="1"/>
  <c r="K30" i="3"/>
  <c r="L30" i="3" s="1"/>
  <c r="K42" i="3"/>
  <c r="L42" i="3" s="1"/>
  <c r="K93" i="3"/>
  <c r="L93" i="3" s="1"/>
  <c r="K153" i="3"/>
  <c r="L153" i="3" s="1"/>
  <c r="K158" i="3"/>
  <c r="L158" i="3" s="1"/>
  <c r="K174" i="3"/>
  <c r="L174" i="3" s="1"/>
  <c r="K209" i="3"/>
  <c r="L209" i="3" s="1"/>
  <c r="K15" i="3"/>
  <c r="L15" i="3" s="1"/>
  <c r="K46" i="3"/>
  <c r="L46" i="3" s="1"/>
  <c r="K19" i="3"/>
  <c r="L19" i="3" s="1"/>
  <c r="K106" i="3"/>
  <c r="L106" i="3" s="1"/>
  <c r="K27" i="3"/>
  <c r="L27" i="3" s="1"/>
  <c r="K126" i="3"/>
  <c r="L126" i="3" s="1"/>
  <c r="K254" i="3"/>
  <c r="L254" i="3" s="1"/>
  <c r="K86" i="3"/>
  <c r="L86" i="3" s="1"/>
  <c r="K87" i="3"/>
  <c r="L87" i="3" s="1"/>
  <c r="K121" i="3"/>
  <c r="L123" i="3" s="1"/>
  <c r="K231" i="3"/>
  <c r="L231" i="3" s="1"/>
  <c r="K249" i="3"/>
  <c r="L249" i="3" s="1"/>
  <c r="K83" i="3"/>
  <c r="L83" i="3" s="1"/>
  <c r="K119" i="3"/>
  <c r="L119" i="3" s="1"/>
  <c r="L118" i="3" s="1"/>
  <c r="K143" i="3"/>
  <c r="L143" i="3" s="1"/>
  <c r="K196" i="3"/>
  <c r="L196" i="3" s="1"/>
  <c r="K8" i="3"/>
  <c r="L8" i="3" s="1"/>
  <c r="K129" i="3"/>
  <c r="L129" i="3" s="1"/>
  <c r="K168" i="3"/>
  <c r="L168" i="3" s="1"/>
  <c r="K228" i="3"/>
  <c r="L228" i="3" s="1"/>
  <c r="K78" i="3"/>
  <c r="L78" i="3" s="1"/>
  <c r="K23" i="3"/>
  <c r="L23" i="3" s="1"/>
  <c r="K76" i="3"/>
  <c r="L76" i="3" s="1"/>
  <c r="K125" i="3"/>
  <c r="L125" i="3" s="1"/>
  <c r="K156" i="3"/>
  <c r="L156" i="3" s="1"/>
  <c r="K169" i="3"/>
  <c r="L169" i="3" s="1"/>
  <c r="K183" i="3"/>
  <c r="L183" i="3" s="1"/>
  <c r="K33" i="3"/>
  <c r="L33" i="3" s="1"/>
  <c r="K62" i="3"/>
  <c r="L62" i="3" s="1"/>
  <c r="K96" i="3"/>
  <c r="L96" i="3" s="1"/>
  <c r="K170" i="3"/>
  <c r="L170" i="3" s="1"/>
  <c r="K79" i="3"/>
  <c r="L79" i="3" s="1"/>
  <c r="K94" i="3"/>
  <c r="L94" i="3" s="1"/>
  <c r="K61" i="3"/>
  <c r="L61" i="3" s="1"/>
  <c r="K22" i="3"/>
  <c r="L22" i="3" s="1"/>
  <c r="K32" i="3"/>
  <c r="L32" i="3" s="1"/>
  <c r="K59" i="3"/>
  <c r="L59" i="3" s="1"/>
  <c r="K18" i="3"/>
  <c r="L18" i="3" s="1"/>
  <c r="K45" i="3"/>
  <c r="L45" i="3" s="1"/>
  <c r="K95" i="3"/>
  <c r="L95" i="3" s="1"/>
  <c r="K165" i="3"/>
  <c r="L165" i="3" s="1"/>
  <c r="K128" i="3"/>
  <c r="L128" i="3" s="1"/>
  <c r="K146" i="3"/>
  <c r="L146" i="3" s="1"/>
  <c r="K154" i="3"/>
  <c r="L154" i="3" s="1"/>
  <c r="K192" i="3"/>
  <c r="L192" i="3" s="1"/>
  <c r="K234" i="3"/>
  <c r="L234" i="3" s="1"/>
  <c r="K244" i="3"/>
  <c r="L244" i="3" s="1"/>
  <c r="K255" i="3"/>
  <c r="L255" i="3" s="1"/>
  <c r="K216" i="3"/>
  <c r="L216" i="3" s="1"/>
  <c r="K144" i="3"/>
  <c r="L144" i="3" s="1"/>
  <c r="K224" i="3"/>
  <c r="L224" i="3" s="1"/>
  <c r="K147" i="3"/>
  <c r="L147" i="3" s="1"/>
  <c r="K164" i="3"/>
  <c r="L164" i="3" s="1"/>
  <c r="K202" i="3"/>
  <c r="L202" i="3" s="1"/>
  <c r="K235" i="3"/>
  <c r="L235" i="3" s="1"/>
  <c r="K246" i="3"/>
  <c r="L246" i="3" s="1"/>
  <c r="K204" i="3"/>
  <c r="L204" i="3" s="1"/>
  <c r="K155" i="3"/>
  <c r="L155" i="3" s="1"/>
  <c r="K157" i="3"/>
  <c r="L157" i="3" s="1"/>
  <c r="K166" i="3"/>
  <c r="L166" i="3" s="1"/>
  <c r="K205" i="3"/>
  <c r="L205" i="3" s="1"/>
  <c r="K217" i="3"/>
  <c r="L217" i="3" s="1"/>
  <c r="K256" i="3"/>
  <c r="L256" i="3" s="1"/>
  <c r="K242" i="3"/>
  <c r="L242" i="3" s="1"/>
  <c r="K12" i="3"/>
  <c r="L12" i="3" s="1"/>
  <c r="K26" i="3"/>
  <c r="L26" i="3" s="1"/>
  <c r="K49" i="3"/>
  <c r="L49" i="3" s="1"/>
  <c r="K71" i="3"/>
  <c r="L71" i="3" s="1"/>
  <c r="K110" i="3"/>
  <c r="L110" i="3" s="1"/>
  <c r="K127" i="3"/>
  <c r="L127" i="3" s="1"/>
  <c r="K195" i="3"/>
  <c r="L195" i="3" s="1"/>
  <c r="K133" i="3"/>
  <c r="L133" i="3" s="1"/>
  <c r="K203" i="3"/>
  <c r="L203" i="3" s="1"/>
  <c r="K215" i="3"/>
  <c r="L215" i="3" s="1"/>
  <c r="K223" i="3"/>
  <c r="L223" i="3" s="1"/>
  <c r="K241" i="3"/>
  <c r="L241" i="3" s="1"/>
  <c r="K247" i="3"/>
  <c r="L247" i="3" s="1"/>
  <c r="A73" i="7" l="1"/>
  <c r="A74" i="7" s="1"/>
  <c r="A75" i="7" s="1"/>
  <c r="A79" i="7" s="1"/>
  <c r="A80" i="7" s="1"/>
  <c r="A81" i="7" s="1"/>
  <c r="A99" i="3"/>
  <c r="A100" i="3" s="1"/>
  <c r="A101" i="3" s="1"/>
  <c r="A102" i="3" s="1"/>
  <c r="A106" i="3" s="1"/>
  <c r="L121" i="3"/>
  <c r="G13" i="2"/>
  <c r="I13" i="2" s="1"/>
  <c r="E13" i="2"/>
  <c r="G12" i="2"/>
  <c r="I12" i="2" s="1"/>
  <c r="E12" i="2"/>
  <c r="G11" i="2"/>
  <c r="I11" i="2" s="1"/>
  <c r="E11" i="2"/>
  <c r="G10" i="2"/>
  <c r="I10" i="2" s="1"/>
  <c r="E10" i="2"/>
  <c r="G9" i="2"/>
  <c r="I9" i="2" s="1"/>
  <c r="E9" i="2"/>
  <c r="G8" i="2"/>
  <c r="I8" i="2" s="1"/>
  <c r="E8" i="2"/>
  <c r="G7" i="2"/>
  <c r="I7" i="2" s="1"/>
  <c r="E7" i="2"/>
  <c r="A7" i="2"/>
  <c r="A8" i="2" s="1"/>
  <c r="A9" i="2" s="1"/>
  <c r="A10" i="2" s="1"/>
  <c r="A11" i="2" s="1"/>
  <c r="A12" i="2" s="1"/>
  <c r="A13" i="2" s="1"/>
  <c r="G6" i="2"/>
  <c r="I6" i="2" s="1"/>
  <c r="E6" i="2"/>
  <c r="A107" i="3" l="1"/>
  <c r="A108" i="3" s="1"/>
  <c r="J10" i="2"/>
  <c r="K10" i="2" s="1"/>
  <c r="J12" i="2"/>
  <c r="K12" i="2" s="1"/>
  <c r="J11" i="2"/>
  <c r="K11" i="2" s="1"/>
  <c r="J9" i="2"/>
  <c r="K9" i="2" s="1"/>
  <c r="J13" i="2"/>
  <c r="K13" i="2" s="1"/>
  <c r="J7" i="2"/>
  <c r="K7" i="2" s="1"/>
  <c r="J8" i="2"/>
  <c r="K8" i="2" s="1"/>
  <c r="J6" i="2"/>
  <c r="K6" i="2" s="1"/>
  <c r="F5" i="1"/>
  <c r="A5" i="1"/>
  <c r="A6" i="1" s="1"/>
  <c r="A7" i="1" s="1"/>
  <c r="A8" i="1" s="1"/>
  <c r="A9" i="1" s="1"/>
  <c r="A10" i="1" s="1"/>
  <c r="A11" i="1" s="1"/>
  <c r="A12" i="1" s="1"/>
  <c r="J5" i="1"/>
  <c r="F7" i="1"/>
  <c r="K7" i="1" s="1"/>
  <c r="F8" i="1"/>
  <c r="K8" i="1" s="1"/>
  <c r="F9" i="1"/>
  <c r="F10" i="1"/>
  <c r="F11" i="1"/>
  <c r="F12" i="1"/>
  <c r="A109" i="3" l="1"/>
  <c r="A110" i="3" s="1"/>
  <c r="A111" i="3" s="1"/>
  <c r="A112" i="3" s="1"/>
  <c r="A115" i="3" s="1"/>
  <c r="A116" i="3" s="1"/>
  <c r="A117" i="3" s="1"/>
  <c r="A118" i="3" s="1"/>
  <c r="A119" i="3" s="1"/>
  <c r="A121" i="3" s="1"/>
  <c r="A122" i="3" s="1"/>
  <c r="A123" i="3" s="1"/>
  <c r="A125" i="3" s="1"/>
  <c r="A126" i="3" s="1"/>
  <c r="A127" i="3" s="1"/>
  <c r="A128" i="3" s="1"/>
  <c r="A129" i="3" s="1"/>
  <c r="A130" i="3" s="1"/>
  <c r="A131" i="3" s="1"/>
  <c r="A132" i="3" s="1"/>
  <c r="A133" i="3" s="1"/>
  <c r="A134" i="3" s="1"/>
  <c r="A135" i="3" s="1"/>
  <c r="A136" i="3" s="1"/>
  <c r="A137" i="3" s="1"/>
  <c r="A138" i="3" s="1"/>
  <c r="A139" i="3" s="1"/>
  <c r="A143" i="3" s="1"/>
  <c r="A144" i="3" s="1"/>
  <c r="A145" i="3" s="1"/>
  <c r="A146" i="3" s="1"/>
  <c r="A147" i="3" s="1"/>
  <c r="A148" i="3" s="1"/>
  <c r="A149" i="3" s="1"/>
  <c r="A150" i="3" s="1"/>
  <c r="A153" i="3" s="1"/>
  <c r="A154" i="3" s="1"/>
  <c r="A155" i="3" s="1"/>
  <c r="A156" i="3" s="1"/>
  <c r="A157" i="3" s="1"/>
  <c r="A158" i="3" s="1"/>
  <c r="A159" i="3" s="1"/>
  <c r="A160" i="3" s="1"/>
  <c r="A163" i="3" s="1"/>
  <c r="A164" i="3" s="1"/>
  <c r="A165" i="3" s="1"/>
  <c r="A166" i="3" s="1"/>
  <c r="A167" i="3" s="1"/>
  <c r="A168" i="3" s="1"/>
  <c r="A169" i="3" s="1"/>
  <c r="A170" i="3" s="1"/>
  <c r="A171" i="3" s="1"/>
  <c r="K9" i="1"/>
  <c r="L9" i="1" s="1"/>
  <c r="K12" i="1"/>
  <c r="L12" i="1" s="1"/>
  <c r="K10" i="1"/>
  <c r="L10" i="1" s="1"/>
  <c r="K5" i="1"/>
  <c r="L5" i="1" s="1"/>
  <c r="L7" i="1"/>
  <c r="K11" i="1"/>
  <c r="L11" i="1" s="1"/>
  <c r="L8" i="1"/>
  <c r="A174" i="3" l="1"/>
  <c r="A175" i="3" s="1"/>
  <c r="A176" i="3" s="1"/>
  <c r="A177" i="3" s="1"/>
  <c r="A178" i="3" s="1"/>
  <c r="A181" i="3" s="1"/>
  <c r="A182" i="3" s="1"/>
  <c r="A183" i="3" s="1"/>
  <c r="A184" i="3" s="1"/>
  <c r="A187" i="3" s="1"/>
  <c r="A188" i="3" s="1"/>
  <c r="A189" i="3" s="1"/>
  <c r="A192" i="3" s="1"/>
  <c r="A193" i="3" s="1"/>
  <c r="A194" i="3" s="1"/>
  <c r="A195" i="3" s="1"/>
  <c r="A196" i="3" s="1"/>
  <c r="A197" i="3" s="1"/>
  <c r="A198" i="3" s="1"/>
  <c r="A199" i="3" s="1"/>
  <c r="A200" i="3" s="1"/>
  <c r="A201" i="3" s="1"/>
  <c r="A202" i="3" s="1"/>
  <c r="A203" i="3" s="1"/>
  <c r="A204" i="3" s="1"/>
  <c r="A205" i="3" s="1"/>
  <c r="A206" i="3" s="1"/>
  <c r="A207" i="3" s="1"/>
  <c r="A208" i="3" s="1"/>
  <c r="A209" i="3" s="1"/>
  <c r="A213" i="3" l="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4" i="3" l="1"/>
  <c r="A255" i="3" s="1"/>
  <c r="A256" i="3" s="1"/>
  <c r="A308" i="9"/>
  <c r="A309" i="9" s="1"/>
  <c r="A310" i="9" s="1"/>
  <c r="A312" i="9" s="1"/>
  <c r="A313" i="9" s="1"/>
  <c r="A314" i="9" s="1"/>
  <c r="A315" i="9" s="1"/>
  <c r="A317" i="9" s="1"/>
  <c r="A318" i="9" s="1"/>
  <c r="A319" i="9" s="1"/>
  <c r="A320" i="9" s="1"/>
  <c r="A324" i="9" s="1"/>
  <c r="A325" i="9" s="1"/>
  <c r="A326" i="9" s="1"/>
  <c r="A328" i="9" l="1"/>
  <c r="A329" i="9" s="1"/>
  <c r="A330" i="9" s="1"/>
  <c r="A333" i="9" s="1"/>
  <c r="A334" i="9" s="1"/>
  <c r="A337" i="9" s="1"/>
  <c r="A338" i="9" s="1"/>
  <c r="A339" i="9" s="1"/>
  <c r="A342" i="9" s="1"/>
  <c r="A343" i="9" s="1"/>
  <c r="A346" i="9" s="1"/>
  <c r="A347" i="9" s="1"/>
  <c r="A348" i="9" s="1"/>
  <c r="A352" i="9" l="1"/>
  <c r="A353" i="9" s="1"/>
  <c r="A354" i="9" s="1"/>
  <c r="A355" i="9" s="1"/>
  <c r="A356" i="9" s="1"/>
  <c r="A359" i="9" l="1"/>
  <c r="A360" i="9" s="1"/>
  <c r="A363" i="9" s="1"/>
  <c r="A367" i="9" s="1"/>
  <c r="A368" i="9" s="1"/>
  <c r="A369" i="9" s="1"/>
  <c r="A370" i="9" l="1"/>
  <c r="A371" i="9" l="1"/>
  <c r="A372" i="9" s="1"/>
  <c r="A373" i="9" s="1"/>
  <c r="A374" i="9" s="1"/>
  <c r="A375" i="9" s="1"/>
  <c r="A376" i="9" s="1"/>
  <c r="A377" i="9" s="1"/>
  <c r="A378" i="9" s="1"/>
  <c r="A379" i="9" s="1"/>
  <c r="A382" i="9" s="1"/>
  <c r="A383" i="9" s="1"/>
  <c r="A384" i="9" s="1"/>
  <c r="A385" i="9" s="1"/>
  <c r="A387" i="9" s="1"/>
  <c r="A388" i="9" s="1"/>
</calcChain>
</file>

<file path=xl/sharedStrings.xml><?xml version="1.0" encoding="utf-8"?>
<sst xmlns="http://schemas.openxmlformats.org/spreadsheetml/2006/main" count="3380" uniqueCount="1558">
  <si>
    <t>Description of Service</t>
  </si>
  <si>
    <t>Basis of Charge</t>
  </si>
  <si>
    <t>Net Charge 2022/23</t>
  </si>
  <si>
    <t>VAT   (20%)</t>
  </si>
  <si>
    <t>Gross 2022/23 Charge</t>
  </si>
  <si>
    <t>Indicative Net Charge 2023/24</t>
  </si>
  <si>
    <t>Indicative Gross 2023/24 Charge</t>
  </si>
  <si>
    <t>Indicative Increase Gross Charge</t>
  </si>
  <si>
    <t>£</t>
  </si>
  <si>
    <t>%</t>
  </si>
  <si>
    <t>Maximum charge to user per week for home care/daycare</t>
  </si>
  <si>
    <t>Discretionary</t>
  </si>
  <si>
    <t>Full Cost of Service</t>
  </si>
  <si>
    <t>Forecast average unit cost of all home care per hour</t>
  </si>
  <si>
    <t>Maximum charge per session (day) for day service</t>
  </si>
  <si>
    <t>Transport - Return Trip per day</t>
  </si>
  <si>
    <t>Transport - Multiple Trip per day</t>
  </si>
  <si>
    <t>Minimum client contrib for OP long stay res care per week</t>
  </si>
  <si>
    <t>Statutory</t>
  </si>
  <si>
    <t>Minimum charge for adult long stay res care per week 18-24</t>
  </si>
  <si>
    <t>Minimum charge for adult long stay res care per week 25-59</t>
  </si>
  <si>
    <t>Administration Fee for Deferred Payment Scheme</t>
  </si>
  <si>
    <t>Allotments</t>
  </si>
  <si>
    <t>The rents for allotment plots within Southend-on-Sea last increased on 1st April 2018. As set out in the current fees and charges the rent for non-concessions is £4.50 per rod.  The Allotments Act and our tenancy agreement, require a years notice to be served outside the growing season on all allotment tenants advising of the changes to rents. Therefore the earliest any proposed change in fees could take effect will be 1st April 2024, subject to proper consultation taking place.</t>
  </si>
  <si>
    <r>
      <t>Per 5.5m</t>
    </r>
    <r>
      <rPr>
        <vertAlign val="superscript"/>
        <sz val="12"/>
        <rFont val="Arial"/>
        <family val="2"/>
      </rPr>
      <t>2</t>
    </r>
    <r>
      <rPr>
        <sz val="12"/>
        <rFont val="Arial"/>
        <family val="2"/>
      </rPr>
      <t xml:space="preserve"> (rod) (plus water recharged at current rates)</t>
    </r>
  </si>
  <si>
    <t>Per 5.5m2 (rod) (plus water recharged at current rates) – Senior (State Pensionable Age)</t>
  </si>
  <si>
    <t xml:space="preserve">Per 5.5m2 (rod) (plus water recharged at current rates) – Advantage Card C </t>
  </si>
  <si>
    <t xml:space="preserve">Per 5.5m2 (rod) (plus water recharged at current rates) – Under 18 </t>
  </si>
  <si>
    <t xml:space="preserve">Edwards Hall Leisure Garden (plus water recharged at current rates)– Allotments </t>
  </si>
  <si>
    <t>Edwards Hall Leisure Garden – Allotments (plus water recharged at current rates) - Senior (State Pensionable Age)</t>
  </si>
  <si>
    <t xml:space="preserve">Edwards Hall Leisure Garden - Allotments (plus water recharged at current rates) - Advantage Card C </t>
  </si>
  <si>
    <t>Edwards Hall Leisure Garden - Allotments (plus water recharged at current rates ) - under 18</t>
  </si>
  <si>
    <t>Cemeteries and Crematorium</t>
  </si>
  <si>
    <t>Burial fees</t>
  </si>
  <si>
    <t>Private Grave Space - Traditional Grave 50 years</t>
  </si>
  <si>
    <t>Exclusive Rights of Burial, Including Registration in traditional Grave - Resident</t>
  </si>
  <si>
    <t xml:space="preserve">Exclusive Rights of Burial including Registration in traditional Grave - Non Resident </t>
  </si>
  <si>
    <t xml:space="preserve">Private Grave Space- Lawn including 75 and 50 years grave spaces </t>
  </si>
  <si>
    <t xml:space="preserve">Exclusive Right of Burial including Registration - Resident </t>
  </si>
  <si>
    <t>Exclusive Right of Burial including Registration - Non Resident</t>
  </si>
  <si>
    <t>Interment fee including excavation all depths</t>
  </si>
  <si>
    <t>A person whose age at time of death exceeds 18 years - Resident</t>
  </si>
  <si>
    <t xml:space="preserve">A person whose age at time of death exceeds 18 - Non Resident </t>
  </si>
  <si>
    <t>A person whose age at time of death does not exceed 18 years - Resident</t>
  </si>
  <si>
    <t xml:space="preserve">A person whose age at time of death does not exceed 18 - Non Resident </t>
  </si>
  <si>
    <t>Re-open Brick Grave or vault Interment fee</t>
  </si>
  <si>
    <t xml:space="preserve">Mini Cremated Remains Vault </t>
  </si>
  <si>
    <t xml:space="preserve">Mini Cremated Remains Vault max 4 interments (Inclusive of 25 Year Exclusive Rights of Burial, and vase block with metal flower holder) - Resident                                                                                                                                                                                                  </t>
  </si>
  <si>
    <t>Mini Cremated Remains Vault max 4 interments (Inclusive of 25 Year Exclusive Rights of Burial, memorial plaques inscription to include 80 letters and vase block with metal flower holder) - Non Resident</t>
  </si>
  <si>
    <t>Interment Fee in Cremated remains vault</t>
  </si>
  <si>
    <t xml:space="preserve">A person whose age at time of death exceeds 18 years - Non Resident             </t>
  </si>
  <si>
    <t>Cremated remains Vault memorial Inscription</t>
  </si>
  <si>
    <t>Plaque Inscription</t>
  </si>
  <si>
    <t>Porcelain photo plaque (7cm x 5cm)</t>
  </si>
  <si>
    <t>Line Drawing</t>
  </si>
  <si>
    <t>Coloured Line Drawing</t>
  </si>
  <si>
    <t xml:space="preserve">Military Badge or Crest </t>
  </si>
  <si>
    <t>Price on Application</t>
  </si>
  <si>
    <t>Private Grave Space - Children`s (50 years)</t>
  </si>
  <si>
    <r>
      <t>Exclusive Right of Burial Including Registration - Resident -</t>
    </r>
    <r>
      <rPr>
        <b/>
        <sz val="12"/>
        <rFont val="Arial"/>
        <family val="2"/>
      </rPr>
      <t xml:space="preserve"> up to 4ft 6"</t>
    </r>
  </si>
  <si>
    <r>
      <t>Exclusive Right of Burial Including Registration - Non Resident -</t>
    </r>
    <r>
      <rPr>
        <b/>
        <sz val="12"/>
        <rFont val="Arial"/>
        <family val="2"/>
      </rPr>
      <t xml:space="preserve"> up to 4ft 6"</t>
    </r>
  </si>
  <si>
    <t>Cremated Ashes Grave Space inc 75yrs ERB</t>
  </si>
  <si>
    <t>Exclusive Right of Burial including  Registration - Resident</t>
  </si>
  <si>
    <t>Cremated Ashes Interment fee including excavation all depths</t>
  </si>
  <si>
    <t>A person whose age at time of death exceeds 18 years - Non Resident</t>
  </si>
  <si>
    <t>Public Graves (Rights of Burial not purchased)</t>
  </si>
  <si>
    <t>A person whose age at time of death exceeds 18 years</t>
  </si>
  <si>
    <t>Removal/Replacement of Monuments on Graves to be re-opened - provided by 3rd party so at cost</t>
  </si>
  <si>
    <t>Headstone only, or equivelant on lawn graves</t>
  </si>
  <si>
    <t>At cost</t>
  </si>
  <si>
    <t>Tablet on cremated remains grave or other memorial which can be lifted by hand</t>
  </si>
  <si>
    <t>At Cost</t>
  </si>
  <si>
    <t>Headstone on traditional grave not exceeding 5.00' in height</t>
  </si>
  <si>
    <t>Headstone and kerbs or equivelant not exceeding 5.00' in height</t>
  </si>
  <si>
    <t xml:space="preserve">Monuments/Memorial Rights </t>
  </si>
  <si>
    <t>Headstone or similar without kerbing not exceeding  3.0' in overhall height</t>
  </si>
  <si>
    <t>Cremated Remains Grave: Tablet/Vase</t>
  </si>
  <si>
    <t>Surcharge - except interment of cremated Remains (October to March only)</t>
  </si>
  <si>
    <t>Surcharge for all burials at 2.15 pm</t>
  </si>
  <si>
    <t>Surcharge for all burials at 2.45 pm</t>
  </si>
  <si>
    <t>Exhumation Charges</t>
  </si>
  <si>
    <t>Per coffin exhumed, including excavation</t>
  </si>
  <si>
    <t>Plus  per coffin exhumed and re-interred in  same cemetery</t>
  </si>
  <si>
    <t>Per container of cremated remains</t>
  </si>
  <si>
    <t>Miscellaneous Charges (Cemeteries)</t>
  </si>
  <si>
    <t>Use of Cemetery Church or Chapel for burial or memorial service  (40 minutes)</t>
  </si>
  <si>
    <t>Extension of burial rights for 25 years once expired</t>
  </si>
  <si>
    <t>Registration transfer of Grant of Right  of Burial</t>
  </si>
  <si>
    <t>Certificate of Burial</t>
  </si>
  <si>
    <t>Certificate of Ownership of Burial Rights</t>
  </si>
  <si>
    <t>Every Search (other than for identification of Grave)</t>
  </si>
  <si>
    <t>Memorials</t>
  </si>
  <si>
    <t>4' Memorial Wooden Seat and Bronze Plaque - Cemetery only</t>
  </si>
  <si>
    <t>6' Memorial Wooden Seat and Bronze Plaque - Cemetery only</t>
  </si>
  <si>
    <t>Plus 25 year lease for all memorial seats</t>
  </si>
  <si>
    <t>Replacement Bronze Plaques (6"x 4")</t>
  </si>
  <si>
    <t>Memorial Tree inc Bronze Plaque (6"x4") - Limited availability</t>
  </si>
  <si>
    <t>Memorial Tree lease  period for  5 years</t>
  </si>
  <si>
    <t>Memorial Tree lease  period for 10 years</t>
  </si>
  <si>
    <t>Memorial Tree  lease renewal  for 5 years</t>
  </si>
  <si>
    <t>Memorial Shrub and Bronze Plaque (6"x4")</t>
  </si>
  <si>
    <t>Memorial Shrub lease period for 5 years</t>
  </si>
  <si>
    <t>Memorial Shrub lease period for 10 years</t>
  </si>
  <si>
    <t>Memorial  Shrub lease renewal for 5 years</t>
  </si>
  <si>
    <t xml:space="preserve">Replacement Bronze Plaques  (6"x 4") </t>
  </si>
  <si>
    <t>Replacement Bronze Plaques  (7"x 5")</t>
  </si>
  <si>
    <t>Replacement Bronze Plaque with Photo (8"x4")</t>
  </si>
  <si>
    <t>Levelling Memorials/Monuments - Contact Stone Mason</t>
  </si>
  <si>
    <t>Cremated Remains</t>
  </si>
  <si>
    <t xml:space="preserve">Lawn Headstones    </t>
  </si>
  <si>
    <t>Lawn Headstone on a traditional grave</t>
  </si>
  <si>
    <t>Monument over 5.0' in height, or a vault</t>
  </si>
  <si>
    <t>Crematorium</t>
  </si>
  <si>
    <t>Cremation fees</t>
  </si>
  <si>
    <t>Cremation Fee incl of environmental charge and medical referee fees - Resident</t>
  </si>
  <si>
    <t>Cremation Fee incl of environmental charge and medical referee fees - Non Resident</t>
  </si>
  <si>
    <t>Body Parts</t>
  </si>
  <si>
    <t>Miscellaneous Charges</t>
  </si>
  <si>
    <t>Use of Chapel for Memorial Service</t>
  </si>
  <si>
    <t>Metal Urn - Adult</t>
  </si>
  <si>
    <t>No Charge</t>
  </si>
  <si>
    <t>Additional Poly Urn</t>
  </si>
  <si>
    <t>Biodegradable urn (For use in Crematorium Garden of Remembrance</t>
  </si>
  <si>
    <t>Web Cast Services</t>
  </si>
  <si>
    <t xml:space="preserve">Live webcast </t>
  </si>
  <si>
    <t>Live &amp; 28 days watch again</t>
  </si>
  <si>
    <t>Physical copy (DVD/Blu-Ray/USB Stick</t>
  </si>
  <si>
    <t>Visual Tribute Services</t>
  </si>
  <si>
    <t>Single  Photo (shown throughout Service)</t>
  </si>
  <si>
    <t>Physical copy of a tribute on DVD, Blu-Ray or USB</t>
  </si>
  <si>
    <t>Family supplied  video checking</t>
  </si>
  <si>
    <t>Storage cremated remains beyond 3 months- per month or part month</t>
  </si>
  <si>
    <t>Scatter or Interment of cremated remains in Garden of Remembrance where cremation took place at another crematorium</t>
  </si>
  <si>
    <t xml:space="preserve">Scatter or Interment of cremated remains in Garden of Remembrance where cremation took place at Southend Crematorium if returned after 1 year </t>
  </si>
  <si>
    <t>Saturday scatter or interment of cremated remains (Maximum of 4 interments PM only) in Garden of Remembrance</t>
  </si>
  <si>
    <t xml:space="preserve">Additional or replacement Certifie  copy of cremation certificate </t>
  </si>
  <si>
    <t>Use of Organ</t>
  </si>
  <si>
    <t>Surcharge for Services over running upto 10 minutes</t>
  </si>
  <si>
    <t xml:space="preserve">Surcharge for Services over running 10 minutes and over </t>
  </si>
  <si>
    <t>Funeral services cancelled after 10am one working day before reserved time</t>
  </si>
  <si>
    <t>Commemorative Fees (incl VAT)</t>
  </si>
  <si>
    <t>Book of Remembrance</t>
  </si>
  <si>
    <t>2 line inscription</t>
  </si>
  <si>
    <t>5 line inscription</t>
  </si>
  <si>
    <t>5 line inscription with Floral Motif</t>
  </si>
  <si>
    <t>5 line inscription with Service Badge / Crest</t>
  </si>
  <si>
    <t>8 line inscription</t>
  </si>
  <si>
    <t>8 line inscription with Floral Motif</t>
  </si>
  <si>
    <t>8 line inscription with Service Badge / Crest</t>
  </si>
  <si>
    <t>8 line inscription with Coat of Arms</t>
  </si>
  <si>
    <t>Remembrance Card</t>
  </si>
  <si>
    <t>Miniature Book of Remembrance</t>
  </si>
  <si>
    <t>Additional lines: per line</t>
  </si>
  <si>
    <t>Memorial panels- 2 or 3 line panel displayed</t>
  </si>
  <si>
    <t>Memorial panel</t>
  </si>
  <si>
    <t>5 year display lease</t>
  </si>
  <si>
    <t>10 year display lease</t>
  </si>
  <si>
    <t>Renewal of display  for 5 year period</t>
  </si>
  <si>
    <t>Re Gild Letter</t>
  </si>
  <si>
    <t>Mulberry Memorial Tree - Scatter Garden</t>
  </si>
  <si>
    <t>Plain leaf plaque</t>
  </si>
  <si>
    <t>Add inscription</t>
  </si>
  <si>
    <t>Add motif</t>
  </si>
  <si>
    <t>Pavillion Plaques (Children)</t>
  </si>
  <si>
    <t xml:space="preserve">Bronze plaque flag style </t>
  </si>
  <si>
    <t>plus 10 year lease</t>
  </si>
  <si>
    <t xml:space="preserve">5 year renewal </t>
  </si>
  <si>
    <t>Memorial Trees and Shrubs - Limited availability</t>
  </si>
  <si>
    <t>Memorial Tree and Bronze Plaque (6"x4")</t>
  </si>
  <si>
    <t>Memorial Tree lease period for 5 years</t>
  </si>
  <si>
    <t>Memorial Tree lease period for 10 years</t>
  </si>
  <si>
    <t>Memorial Tree lease renewal for 5 years</t>
  </si>
  <si>
    <t xml:space="preserve">Replacement Bronze Plaques  (7"x 5") </t>
  </si>
  <si>
    <t>Additional Characters</t>
  </si>
  <si>
    <t>Standard Rose replacement  Bronze Plaque (4"x 6")</t>
  </si>
  <si>
    <t xml:space="preserve">Additional Characters </t>
  </si>
  <si>
    <t>4' Memorial Seat and Bronze Plaque - Limited availability</t>
  </si>
  <si>
    <t>6' Memorial Seat and Bronze Plaque - Limited availability</t>
  </si>
  <si>
    <t>Replacement Bronze Plaques  (6"x 4")</t>
  </si>
  <si>
    <t>Pergola Walk and Sunken Rose Garden Memorial Scheme</t>
  </si>
  <si>
    <t>Balustrade cremated remains Niche (incl container and 10 year leases)</t>
  </si>
  <si>
    <t xml:space="preserve">Interment fee </t>
  </si>
  <si>
    <t>Inscription</t>
  </si>
  <si>
    <t>Photo plaque</t>
  </si>
  <si>
    <t>Pillar Post</t>
  </si>
  <si>
    <t>photo plaque</t>
  </si>
  <si>
    <t>Atlas pillar memeorial plaque</t>
  </si>
  <si>
    <t>5 year display  lease</t>
  </si>
  <si>
    <t>Chapel memorial plaque</t>
  </si>
  <si>
    <t>Book Memorial Plaque</t>
  </si>
  <si>
    <t>Rose Post inc 5 year Lease and Plaque</t>
  </si>
  <si>
    <t>Memorial Rockery Limited availability</t>
  </si>
  <si>
    <t>Lease 15 years</t>
  </si>
  <si>
    <t>Bronze Plaque (6" x 4")</t>
  </si>
  <si>
    <t>Bronze Plaque (7" x 5")</t>
  </si>
  <si>
    <t>Building Regulations</t>
  </si>
  <si>
    <t>New Dwellings</t>
  </si>
  <si>
    <t>Plan Charge</t>
  </si>
  <si>
    <t>Houses/Bungalows &lt; 300sqm (1 Plot)</t>
  </si>
  <si>
    <t>Full Cost Recovery</t>
  </si>
  <si>
    <t>Houses/Bungalows &lt; 300sqm (2 Plots)</t>
  </si>
  <si>
    <t>Houses/Bungalows &lt; 300sqm (3 Plots)</t>
  </si>
  <si>
    <t>Houses/Bungalows &lt; 300sqm (4 Plots)</t>
  </si>
  <si>
    <t>Houses/Bungalows &lt; 300sqm (5 Plots)</t>
  </si>
  <si>
    <t>Inspection Charge</t>
  </si>
  <si>
    <t>Building Notice</t>
  </si>
  <si>
    <t>Regularisation</t>
  </si>
  <si>
    <t>Individually determined</t>
  </si>
  <si>
    <t>1 Flat &lt; 300sqm</t>
  </si>
  <si>
    <t>2 Flats &lt; 300sqm</t>
  </si>
  <si>
    <t>3 Flats &lt; 300sqm</t>
  </si>
  <si>
    <t>4 Flats &lt; 300sqm</t>
  </si>
  <si>
    <t>5 Flats &lt; 300sqm</t>
  </si>
  <si>
    <t>EW1</t>
  </si>
  <si>
    <t>Notifiable electrical work (where applicable)</t>
  </si>
  <si>
    <t>Work to a single dwelling</t>
  </si>
  <si>
    <t>1 storey extension not exceeding 40sqm</t>
  </si>
  <si>
    <t>1 storey extension 40 - 100sqm</t>
  </si>
  <si>
    <t>2/3 storey extension not exceeding 40sqm</t>
  </si>
  <si>
    <t>2/3 extension 40 - 100 sqm</t>
  </si>
  <si>
    <t>Garage/store etc not exceeding 100sqm</t>
  </si>
  <si>
    <t>Detached non-habitable domestic building not exc 50sqm</t>
  </si>
  <si>
    <t>Rooms in roof</t>
  </si>
  <si>
    <t>Garage conversions</t>
  </si>
  <si>
    <t>Re-roof etc</t>
  </si>
  <si>
    <t>Window replacement</t>
  </si>
  <si>
    <t>work not exceeding £5000</t>
  </si>
  <si>
    <t>Work £5,000 - £25,000</t>
  </si>
  <si>
    <t>Work £25,000 - £100,000</t>
  </si>
  <si>
    <t>Work not exceeding £5000</t>
  </si>
  <si>
    <t>Replacement Windows</t>
  </si>
  <si>
    <t>All other Non-Domestic Work</t>
  </si>
  <si>
    <t>Renewable Energy Systems</t>
  </si>
  <si>
    <t>Shopfront</t>
  </si>
  <si>
    <t>Work £5000 - £25,000</t>
  </si>
  <si>
    <t>Replacement Windows (large)</t>
  </si>
  <si>
    <t>Renovation of thermal elements</t>
  </si>
  <si>
    <t>Storage Platforms</t>
  </si>
  <si>
    <t>Fit out work</t>
  </si>
  <si>
    <t>Charges for work not included on this schedule will be individually assessed by contacting the Building Control Section on 01702 215345 or buildingcontrol@southend.gov.uk</t>
  </si>
  <si>
    <t>Parking Charges 2023/24</t>
  </si>
  <si>
    <t>Location/Description</t>
  </si>
  <si>
    <t>Unit</t>
  </si>
  <si>
    <t>Zone 1a
8am - 9pm</t>
  </si>
  <si>
    <t>Zone 1b
8am - 6pm</t>
  </si>
  <si>
    <t>Zone  2
8am - 6pm</t>
  </si>
  <si>
    <t>Zone 3
8am - 6pm</t>
  </si>
  <si>
    <t>On-Street Pay and Display
*applies to Electric vehicles &amp; bays</t>
  </si>
  <si>
    <t>Up to 1 hr</t>
  </si>
  <si>
    <t xml:space="preserve">Up to 2 hrs </t>
  </si>
  <si>
    <t xml:space="preserve">Up to 3 hrs </t>
  </si>
  <si>
    <t>Up to 4 hrs</t>
  </si>
  <si>
    <t>Up to 5 hrs</t>
  </si>
  <si>
    <t>Up to 6 hrs</t>
  </si>
  <si>
    <t>Up to 10 hrs</t>
  </si>
  <si>
    <t>Up to 13 hrs</t>
  </si>
  <si>
    <t>Off-Street (Car Parks)
*applies to Electric vehicles &amp; bays
(VAT applicable)</t>
  </si>
  <si>
    <t>Pre-booked coach parking (VAT applicable)</t>
  </si>
  <si>
    <t>Daily (until closing time)</t>
  </si>
  <si>
    <t> </t>
  </si>
  <si>
    <t>Coach parking (pay on the day) (VAT applicable)</t>
  </si>
  <si>
    <t>Seafront Permit</t>
  </si>
  <si>
    <t>Annual</t>
  </si>
  <si>
    <t>Season Ticket for a Named Car Park**
(VAT applicable)</t>
  </si>
  <si>
    <t>6 month</t>
  </si>
  <si>
    <t>Quarterly</t>
  </si>
  <si>
    <t>Monthly</t>
  </si>
  <si>
    <t>Season Ticket for Car Parks within a specified Zone **                                                 
(VAT applicable)</t>
  </si>
  <si>
    <t>Season Ticket - Baxter Avenue Car Park **</t>
  </si>
  <si>
    <t>£1,320 per bay</t>
  </si>
  <si>
    <t>1 month</t>
  </si>
  <si>
    <t>6 months</t>
  </si>
  <si>
    <t>12 months</t>
  </si>
  <si>
    <t>Business Permit</t>
  </si>
  <si>
    <t>Scheme specific</t>
  </si>
  <si>
    <t xml:space="preserve">Operational Permit (On-street) - 4 Hours max stay </t>
  </si>
  <si>
    <t>All Zones</t>
  </si>
  <si>
    <t>Operational Permit (On-street) - 6 Hours max stay</t>
  </si>
  <si>
    <t>All  Zones</t>
  </si>
  <si>
    <t>Operational Permit (On-street)
 - Generic/Transferable  - 4 hours max stay</t>
  </si>
  <si>
    <t xml:space="preserve">Operational Permit (On &amp; Off Street)
 - 6 Hours max stay </t>
  </si>
  <si>
    <t xml:space="preserve">South Essex Homes Permit (Operational Permit)
 - 4 hours max stay </t>
  </si>
  <si>
    <t>SEH locations only</t>
  </si>
  <si>
    <t>Resident Carer Permit (1 permit per household only)</t>
  </si>
  <si>
    <t>Resident Permit - Electric Vehicle</t>
  </si>
  <si>
    <t>Resident Permit - 1st car</t>
  </si>
  <si>
    <t xml:space="preserve">Resident Permit - 2nd car </t>
  </si>
  <si>
    <t>Resident Permit - 3rd car</t>
  </si>
  <si>
    <t>Resident Permit - 4th car</t>
  </si>
  <si>
    <t>Resident Concessionary Permit (in RPS*)</t>
  </si>
  <si>
    <t>Tradesperson Permit (On-street only)</t>
  </si>
  <si>
    <t>Tradesperson Permit (On and Off street)</t>
  </si>
  <si>
    <t>3 months</t>
  </si>
  <si>
    <t>Southend Pass (VAT applicable)</t>
  </si>
  <si>
    <t>** Terms &amp; Conditions Apply to all charges noted</t>
  </si>
  <si>
    <t>Charge</t>
  </si>
  <si>
    <t>Visitors Vouchers (Book of 20)</t>
  </si>
  <si>
    <t>Daily</t>
  </si>
  <si>
    <t xml:space="preserve">£10.00 for Books 1-5 </t>
  </si>
  <si>
    <t>£20.00  books 6 - 8
(at Councils discretion)</t>
  </si>
  <si>
    <t>Parking Dispensation</t>
  </si>
  <si>
    <t>Weekly (7 days)</t>
  </si>
  <si>
    <t>Car Park unlock tariff</t>
  </si>
  <si>
    <t>Each occasion</t>
  </si>
  <si>
    <t>Suspension (on-street)</t>
  </si>
  <si>
    <t>Per day, per bay, per metre</t>
  </si>
  <si>
    <t>Per week</t>
  </si>
  <si>
    <t>Suspension (off-street) (VAT applicable)</t>
  </si>
  <si>
    <t xml:space="preserve">Amendment to existing permit </t>
  </si>
  <si>
    <t>Vehicle changes</t>
  </si>
  <si>
    <t>Replacement permit</t>
  </si>
  <si>
    <t>Loss</t>
  </si>
  <si>
    <t>Replacement or Duplicate season ticket (paper permit)</t>
  </si>
  <si>
    <t>Loss or duplicate request</t>
  </si>
  <si>
    <t>Permit refund admin fee</t>
  </si>
  <si>
    <t>Administrative cost</t>
  </si>
  <si>
    <t xml:space="preserve">Voluntary Sector Permit </t>
  </si>
  <si>
    <t xml:space="preserve">3 hours per day </t>
  </si>
  <si>
    <t>£10.00 per month</t>
  </si>
  <si>
    <t>Cliffs Pavillion Staff (excluding Shorefield Car park)</t>
  </si>
  <si>
    <t xml:space="preserve">3 hours per day
Cliffs Pavillion car park only </t>
  </si>
  <si>
    <t>Hotels and guesthouses discount rate</t>
  </si>
  <si>
    <t>Daily, up to end of charging period</t>
  </si>
  <si>
    <t>50% of max daily parking tariff</t>
  </si>
  <si>
    <t xml:space="preserve">Authorised copy of car park key </t>
  </si>
  <si>
    <t>Issuance</t>
  </si>
  <si>
    <t>Replacement key (for any purpose)</t>
  </si>
  <si>
    <t>Free Parking</t>
  </si>
  <si>
    <t xml:space="preserve">To provide free parking in Council car parks  all day on Sundays in December and Christmas Day (except those with barriers) </t>
  </si>
  <si>
    <t xml:space="preserve">Small Business Day </t>
  </si>
  <si>
    <t xml:space="preserve">Free Parking in Zones 2 and 3 car parks - 1 day per annum only </t>
  </si>
  <si>
    <t>Market Trader Season Ticket</t>
  </si>
  <si>
    <t>20 weeks</t>
  </si>
  <si>
    <t>New Road Church Permit</t>
  </si>
  <si>
    <t xml:space="preserve">Specifically for Wesleyan Methodist church (New Road) land agreement 1932. </t>
  </si>
  <si>
    <t>£150.00 per annum</t>
  </si>
  <si>
    <t>Honorary Alderman or Persons Permit</t>
  </si>
  <si>
    <t xml:space="preserve">Specifically for Honorary personnel only </t>
  </si>
  <si>
    <t xml:space="preserve">Free </t>
  </si>
  <si>
    <t>Members Parking Permit</t>
  </si>
  <si>
    <t>Specifically for serving Council members</t>
  </si>
  <si>
    <t>£600.00 per annum</t>
  </si>
  <si>
    <t>PCN Charges as per legislative permissions</t>
  </si>
  <si>
    <t>* Members will retain free access to the Underground Car Park at Civic Centre for meetings attendance and to support other responsibilities</t>
  </si>
  <si>
    <t xml:space="preserve">Description of Service </t>
  </si>
  <si>
    <t>Civic Suite- Civic Centre</t>
  </si>
  <si>
    <t>Extra Large (Council Chamber) incl. viewing gallery and breakout space (first floor foyer)</t>
  </si>
  <si>
    <t>Half Day (4hrs)</t>
  </si>
  <si>
    <t>Full Day (9hrs)</t>
  </si>
  <si>
    <t xml:space="preserve">Hourly </t>
  </si>
  <si>
    <t>Large (Committee Room 1, 4a)</t>
  </si>
  <si>
    <t>Medium Large (Committee Rooms 3,4,5,6)</t>
  </si>
  <si>
    <t>Weekend (3hrs) Saturdays 09.00 - 15.00</t>
  </si>
  <si>
    <t>Regular (Committee Rooms 2,7)</t>
  </si>
  <si>
    <t>Small (CSC Meeting Rooms)</t>
  </si>
  <si>
    <t>Table Sales / Stalls (Ground / First Floor Foyer)</t>
  </si>
  <si>
    <t>Concession 1 table</t>
  </si>
  <si>
    <t>Concession 2 tables</t>
  </si>
  <si>
    <t>Concession 3 tables</t>
  </si>
  <si>
    <t>Other related charges (Tickfield and Civic Centre)</t>
  </si>
  <si>
    <t>Hire of Microphones and System</t>
  </si>
  <si>
    <t>Laptop Hire (Tickfield only)</t>
  </si>
  <si>
    <t>Council Chamber – Use of Webcasting Facilities</t>
  </si>
  <si>
    <t>POA</t>
  </si>
  <si>
    <t>Charter Restaurant - POA dependant upon package. Minimum charge £350 per hire</t>
  </si>
  <si>
    <t>Courtyard Café  - POA dependant upon package.  Minimum charge £200 per hire</t>
  </si>
  <si>
    <t>Table Top Conference System</t>
  </si>
  <si>
    <t>Teams Trolley</t>
  </si>
  <si>
    <t>Public Services / Government Organisations / Block Bookings</t>
  </si>
  <si>
    <t>Civic Suite Half Day (4hrs) Mon-Fri 08.30 - 17.30 - Medium room &gt;</t>
  </si>
  <si>
    <t>Civic Suite Full Day (9hrs) Mon-Fri 08.30 - 17.30  - Medium room &gt;</t>
  </si>
  <si>
    <t>Tickfield Half Day (4hrs) Mon-Fri 08.30 - 17.30 - Regular room &gt;</t>
  </si>
  <si>
    <t>Tickfield Full Day (9hrs) Mon-Fri 08.30 - 17.30 - Regular room &gt;</t>
  </si>
  <si>
    <t>The Tickfield Centre</t>
  </si>
  <si>
    <t>Extra Large (Darwin Evolution Room)</t>
  </si>
  <si>
    <t>Large (Darwin, Johnson)</t>
  </si>
  <si>
    <t>Medium (Seacole room)</t>
  </si>
  <si>
    <t>Regular (Caxton, Cole, Evolution, The Works)</t>
  </si>
  <si>
    <t>Small (Meeting Room 1, 2, www.Meeting Room)</t>
  </si>
  <si>
    <t>Half Day (4hrs) (Mon - Fri 08.30-17.30 only)</t>
  </si>
  <si>
    <t>Full Day (9hrs) (Mon - Fri 08.30-17.30 only)</t>
  </si>
  <si>
    <t>Hourly  (Mon - Fri 08.30-17.30 only)</t>
  </si>
  <si>
    <t>Penalties for Non Return of Information</t>
  </si>
  <si>
    <t>(Penalty fees set by Statute)</t>
  </si>
  <si>
    <t>Initial Failure to provide information</t>
  </si>
  <si>
    <t xml:space="preserve">Failure to notify the Council that an exemption on a dwelling should have ended </t>
  </si>
  <si>
    <t>Failure to notify the Council that a discount (including single person discount and Local Council Tax Support) should have ended</t>
  </si>
  <si>
    <t>Failure to notify the Council of a change of address or fails to notify the council of a change in the liable party</t>
  </si>
  <si>
    <t xml:space="preserve">Failure to provide information requested to identify liability </t>
  </si>
  <si>
    <t xml:space="preserve">Failure to provide information requested after a liability order has been obtained </t>
  </si>
  <si>
    <t>Further Failure to provide information</t>
  </si>
  <si>
    <t>Further failure to supply the requested information (all categories)</t>
  </si>
  <si>
    <t>Athletics</t>
  </si>
  <si>
    <t>Please contact Fusion Lifestyle  at Southend Leisure and Tennis Centre for current charges.</t>
  </si>
  <si>
    <t>Southend Athletics Club - season (2 evenings &amp; Sunday a.m.)</t>
  </si>
  <si>
    <t>SLTC (Monday - Friday half day)</t>
  </si>
  <si>
    <t>SLTC (Monday - Friday evening)</t>
  </si>
  <si>
    <t>SLTC (Weekend, half day rate)</t>
  </si>
  <si>
    <t>SLTC (Per Hour up to Max 2 hours)</t>
  </si>
  <si>
    <t>SLTC (Monday - Friday 1 Hour)</t>
  </si>
  <si>
    <t>SLTC - Flood lights (per hour)</t>
  </si>
  <si>
    <t>SLTC – Equipment (hurdles, high jump, pole vault)</t>
  </si>
  <si>
    <t>SLTC - Pit Area, Hurdles, Misc. (Charges Per Area)</t>
  </si>
  <si>
    <t>SLTC - Casual Adult</t>
  </si>
  <si>
    <t>SLTC - Casual Junior &amp; Concession</t>
  </si>
  <si>
    <t>SLTC - School track hire - 1 hour</t>
  </si>
  <si>
    <t xml:space="preserve">SLTC - School track hire - half day rate </t>
  </si>
  <si>
    <t xml:space="preserve">SLTC - School track hire - full day rate </t>
  </si>
  <si>
    <t xml:space="preserve">Bowls (parks) </t>
  </si>
  <si>
    <t>Bowls Season Ticket</t>
  </si>
  <si>
    <t>NB: Advantage Card discounts not applicable on season ticket purchases</t>
  </si>
  <si>
    <t>Other Bowls Charges</t>
  </si>
  <si>
    <t>Cadet Season Ticket 16 &amp; under</t>
  </si>
  <si>
    <t>Per Hour (per person)</t>
  </si>
  <si>
    <t>Per Hour (per person)-Advantage Card AB</t>
  </si>
  <si>
    <t xml:space="preserve">Per Hour (per person)-Advantage Card C </t>
  </si>
  <si>
    <t>Two Hour Game (Per Person)</t>
  </si>
  <si>
    <t>Two Hour Game (Per Person)- Advantage Card AB</t>
  </si>
  <si>
    <t xml:space="preserve">Two Hour Game (Per Person)- Advantage Card C </t>
  </si>
  <si>
    <t>Rink hire - Visiting Club (2 hour maximum)</t>
  </si>
  <si>
    <t>County Matches - Visiting Club - No charge</t>
  </si>
  <si>
    <t>Member of visiting club (per game) (collected by host club)</t>
  </si>
  <si>
    <t>Cricket</t>
  </si>
  <si>
    <t>Cat A (season every Saturday/Sunday)</t>
  </si>
  <si>
    <t>Cat A (season every Saturday/Sunday) with Council pavilion</t>
  </si>
  <si>
    <t>Cat B (season every Saturday/Sunday)</t>
  </si>
  <si>
    <t>Cat A (season every weekday - 1 day)</t>
  </si>
  <si>
    <t>Cat A (season every weekday - 1 day) with Council pavilion</t>
  </si>
  <si>
    <t>CAT B (season every weekday - 1 day)</t>
  </si>
  <si>
    <t>Cat A (season every weekday - 1 evening)</t>
  </si>
  <si>
    <t>Cat A (season every weekday - 1 evening) with Council Pavilion</t>
  </si>
  <si>
    <t>Cat B (season every weekday - 1 evening)</t>
  </si>
  <si>
    <t>Cat A (casual all day - 11.00 a.m.)</t>
  </si>
  <si>
    <t>Cat A (casual all day - 11.00 a.m.) with Council pavilion</t>
  </si>
  <si>
    <t>Cat B (casual all day - 11 a.m.)</t>
  </si>
  <si>
    <t>Cat A (casual half day - 2.00 p.m.)</t>
  </si>
  <si>
    <t>Cat A (casual half day - 2.00 p.m.) with Council pavilion</t>
  </si>
  <si>
    <t>Cat B (casual half day - 2.00 p.m.)</t>
  </si>
  <si>
    <t>Cat A (casual evening - 6.00 p.m.)</t>
  </si>
  <si>
    <t>Cat A (casual evening - 6.00 p.m.) with Council pavilion</t>
  </si>
  <si>
    <t>Cat B (casual evening - 6.00 p.m.)</t>
  </si>
  <si>
    <t>Cat A (casual Sunday &amp; Bank Holiday afternoon)</t>
  </si>
  <si>
    <t>Cat A (casual Sunday &amp; Bank Holiday afternoon) with Council pavilion</t>
  </si>
  <si>
    <t>Cat B (casual Sunday &amp; Bank Holiday afternoon)</t>
  </si>
  <si>
    <t>Cat A (casual Sunday &amp; Bank Holiday all day)</t>
  </si>
  <si>
    <t>Cat A (casual Sunday &amp; Bank Holiday all day) with Council pavilion</t>
  </si>
  <si>
    <t>Cat B (casual Sunday &amp; Bank Holiday all day)</t>
  </si>
  <si>
    <t>Cricket Pitch junior practice (half day)</t>
  </si>
  <si>
    <t>Cat A (Sunday a.m. youth on Saturday wicket)</t>
  </si>
  <si>
    <t>Cat B (Sunday a.m. youth on Saturday wicket)</t>
  </si>
  <si>
    <t>Chalkwell Park artificial wicket (casual)</t>
  </si>
  <si>
    <t>Golf</t>
  </si>
  <si>
    <t>18 Holes (Monday-Friday)</t>
  </si>
  <si>
    <t>18 Holes (Monday-Friday) Advantage Card AB</t>
  </si>
  <si>
    <t>18 Holes (Monday-Friday) Advantage Card C</t>
  </si>
  <si>
    <t>Twilight (Monday - Friday) 9 holes</t>
  </si>
  <si>
    <t>18 Holes (Saturday, Sunday &amp; Bank Holidays)</t>
  </si>
  <si>
    <t>Twilight (Saturday, Sunday &amp; Bank Holidays) 9 Holes</t>
  </si>
  <si>
    <t>18 Holes (Monday-Friday Senior)</t>
  </si>
  <si>
    <t>18 Holes (Monday-Friday 18 and Under)</t>
  </si>
  <si>
    <t>18 Holes (Monday-Friday Senior) Advantage Card AB</t>
  </si>
  <si>
    <t>18 Holes (Monday-Friday 18 and Under) Advantage Card AB</t>
  </si>
  <si>
    <t>18 Holes (Monday-Friday Senior) Advantage Card C</t>
  </si>
  <si>
    <t>18 Holes (Monday-Friday  18 and Under) Advantage Card C</t>
  </si>
  <si>
    <t>Twilight 9 Holes (Monday-Friday Senior)</t>
  </si>
  <si>
    <t>Twilight 9 Holes (Monday-Friday 18 and Under)</t>
  </si>
  <si>
    <t xml:space="preserve">Off Peak (Monday-Friday) </t>
  </si>
  <si>
    <t xml:space="preserve">Off Peak (Saturday, Sunday &amp; Bank Holidays) </t>
  </si>
  <si>
    <t>Off Peak (Monday - Friday, Senior/ 18 and Under)</t>
  </si>
  <si>
    <t>Lesson Ticket</t>
  </si>
  <si>
    <t>Lesson Ticket (Golf Foundation Under 18)</t>
  </si>
  <si>
    <t>Practice Ticket</t>
  </si>
  <si>
    <t>Season Ticket 7 Day</t>
  </si>
  <si>
    <t>Season Ticket 7 Day Advantage Card C</t>
  </si>
  <si>
    <t>Season Ticket 5 Day before 5.00 pm  Senior (State Pensionable Age)</t>
  </si>
  <si>
    <t>Season Ticket 5 Day before 5.00 pm Senior (State Pensionable Age) -Advantage Card C</t>
  </si>
  <si>
    <t>Season Ticket 5 Day</t>
  </si>
  <si>
    <t>Season Ticket 5 Day Advantage Card C</t>
  </si>
  <si>
    <t>Season Ticket Student  Under 18’s</t>
  </si>
  <si>
    <t>Locker Rent (per annum)</t>
  </si>
  <si>
    <t>Block Booking for 2 hours</t>
  </si>
  <si>
    <t>Block Booking (home clubs) for 2 hours</t>
  </si>
  <si>
    <t>Tee Reservation (Annual School Championship)</t>
  </si>
  <si>
    <t xml:space="preserve">Pitch &amp; Putt (per round) Adult </t>
  </si>
  <si>
    <t>Pitch &amp; Putt (per round) Adult Advantage Card AB</t>
  </si>
  <si>
    <t>Pitch &amp; Putt (per round) Adult Advantage Card C</t>
  </si>
  <si>
    <t>Pitch &amp; Putt (per round) Child</t>
  </si>
  <si>
    <t>Pitch &amp; Putt (per round) Child Advantage Card AB</t>
  </si>
  <si>
    <t>Pitch &amp; Putt (per round) Child Advantage Card C</t>
  </si>
  <si>
    <t>Rugby</t>
  </si>
  <si>
    <t>Cat A (Season - Warners/Westbarrow)</t>
  </si>
  <si>
    <t>Cat A (casual)</t>
  </si>
  <si>
    <t>Under 13’s – Under 19’s on ‘Senior Pitch’  Sunday Season</t>
  </si>
  <si>
    <t>Under 13’s – Under 19’s on ‘Senior Pitch ’ Sunday Casual</t>
  </si>
  <si>
    <t>Mini Rugby – on Senior Pitches</t>
  </si>
  <si>
    <t xml:space="preserve"> </t>
  </si>
  <si>
    <t>Football</t>
  </si>
  <si>
    <t>Cat A (season 28 weeks - weekday)</t>
  </si>
  <si>
    <t>Cat B (season 28 weeks - weekday)</t>
  </si>
  <si>
    <t>Cat C (season 28 weeks - weekday)</t>
  </si>
  <si>
    <t>Cat A (season 28 weeks - Saturday/Sunday)</t>
  </si>
  <si>
    <t>Cat B (season 28 weeks - Saturday/Sunday)</t>
  </si>
  <si>
    <t>Cat C (season 28 weeks - Saturday/Sunday)</t>
  </si>
  <si>
    <t>Cat B (casual)</t>
  </si>
  <si>
    <t>Cat C (casual)</t>
  </si>
  <si>
    <t>Youth Commemoration/Jones Memorial Grounds (season - under 18)</t>
  </si>
  <si>
    <t>Youth Commemoration/Jones Memorial Grounds (casual - under 18)</t>
  </si>
  <si>
    <t>Youth Commemoration/Jones Memorial Grounds (season - under 16)</t>
  </si>
  <si>
    <t>Youth Commemoration/Jones Memorial Grounds (casual - under 16)</t>
  </si>
  <si>
    <t>Youth Commemoration/Jones Memorial Grounds (season - under 11)</t>
  </si>
  <si>
    <t>Youth Commemoration/Jones Memorial Grounds (casual - under 11)</t>
  </si>
  <si>
    <t>Southchurch Park Arena ( Southend Manor) Season and training area</t>
  </si>
  <si>
    <t>Mini soccer  (season 28 weeks)</t>
  </si>
  <si>
    <t>Casual</t>
  </si>
  <si>
    <t>Synthetic Pitch – Warners Park</t>
  </si>
  <si>
    <t>Pitch per hour</t>
  </si>
  <si>
    <t>Floodlighting per hour</t>
  </si>
  <si>
    <t>Tennis (Outdoor Courts Priory and Chalkwell)</t>
  </si>
  <si>
    <t>Parks Tennis - Annual Membership</t>
  </si>
  <si>
    <t>Contact Fusion Lifestyle for current prices</t>
  </si>
  <si>
    <t>Floodlights</t>
  </si>
  <si>
    <t>Parks Tennis Court Hire - Non Member</t>
  </si>
  <si>
    <t>Parks Tennis Court Hire - Non Member (with a Member)</t>
  </si>
  <si>
    <t>Park or site event hire</t>
  </si>
  <si>
    <t>Charity and Community Small</t>
  </si>
  <si>
    <t>Charity and Community Medium</t>
  </si>
  <si>
    <t>Charity and Community Large</t>
  </si>
  <si>
    <t>Commercial Small</t>
  </si>
  <si>
    <t>Commercial Medium</t>
  </si>
  <si>
    <t>Commercial Large</t>
  </si>
  <si>
    <t>Standpipe for Small Event</t>
  </si>
  <si>
    <t>Standpipe for Medium Event</t>
  </si>
  <si>
    <t>Standpipe for Large Event</t>
  </si>
  <si>
    <t>Other events</t>
  </si>
  <si>
    <t>Outdoor Fitness Classes Annual Permit</t>
  </si>
  <si>
    <t>Partnership events with the Council free of charge</t>
  </si>
  <si>
    <t>Miscellaneous</t>
  </si>
  <si>
    <t>Key deposit (refundable)</t>
  </si>
  <si>
    <t xml:space="preserve">Donated Trees </t>
  </si>
  <si>
    <t>Plaque for Donated Item</t>
  </si>
  <si>
    <t>Plaque for Donated Items - Advantage Card ABC</t>
  </si>
  <si>
    <t>Donated Wooden Seats &amp; Plaques</t>
  </si>
  <si>
    <t>Donated Wooden Seats &amp; Plaques Advantage Card ABC</t>
  </si>
  <si>
    <t>Donated Metal Seats &amp; Plaques</t>
  </si>
  <si>
    <t>Donated Metal Seats &amp; Plaques Advantage Card ABC</t>
  </si>
  <si>
    <t>Donated Seats – Cliffs Gardens &amp; Prittlewell Square</t>
  </si>
  <si>
    <t>Donated Seats – Cliffs Gardens &amp; Prittlewell Square Advantage Card ABC</t>
  </si>
  <si>
    <t>Donated Seat and Plaque - Rustic Bench</t>
  </si>
  <si>
    <t>Donated Seat and Plaque - Rustic Bench Advantage Card ABC</t>
  </si>
  <si>
    <t>Sponsored items</t>
  </si>
  <si>
    <t>Advantage cards</t>
  </si>
  <si>
    <t>Resident Adult Low Income Category C</t>
  </si>
  <si>
    <t>Family (1 adult, all children) Category A</t>
  </si>
  <si>
    <t>Family (2 adults, all children) Category A</t>
  </si>
  <si>
    <t>Access gates</t>
  </si>
  <si>
    <t>Access Gate Licence (5 years) for gate from private property onto amenity land.</t>
  </si>
  <si>
    <t>Floristry</t>
  </si>
  <si>
    <t>All Arrangements</t>
  </si>
  <si>
    <t>Each order based on current maket price of cut flowers at time of sale.</t>
  </si>
  <si>
    <t>Museum - Service fees</t>
  </si>
  <si>
    <t>Venue Hire - Priory and Southchurch</t>
  </si>
  <si>
    <t>Daytime charge 9am - 5pm - Commercial Organisations - Summer Opening  (9am-3pm Winter Opening)</t>
  </si>
  <si>
    <t>Daytime charge 9am - 5pm - Voluntary Sector / Charity - Summer Opening (9am - 3pm Winter Opening)</t>
  </si>
  <si>
    <t xml:space="preserve">Evenings 5pm - 10pm Commercial Organisations - Summer Opening </t>
  </si>
  <si>
    <t>Evenings 5pm - 10pm Voluntary Sector/charity - Summer Opening</t>
  </si>
  <si>
    <t>Additional Hour 10pm - 11:00pm - Summer Opening</t>
  </si>
  <si>
    <t>Central Museum OR Beecroft Art Gallery Evenings 5 - 10pm - Weekdays cultural, educational &amp; charitable purposes, per hour (or part)</t>
  </si>
  <si>
    <t>One Mayoral Charity Function Per Annum – Free of Charge.</t>
  </si>
  <si>
    <t>Weddings/Civic Ceremonies (Southchurch Hall)</t>
  </si>
  <si>
    <t>Wednesday, Thursday</t>
  </si>
  <si>
    <t>Monday, Tuesday, Friday, Saturday, Sunday</t>
  </si>
  <si>
    <t>Weddings/Civil Ceremonies (Priory)</t>
  </si>
  <si>
    <t>Wed, Thur before 18:00 hrs</t>
  </si>
  <si>
    <t>Wed, Thur 18:00 to 22:00 hrs</t>
  </si>
  <si>
    <t>Mon, Tues, Fri, Sat, Sun before 18:00 hrs</t>
  </si>
  <si>
    <t>Mon, Tues, Fri, Sat, Sun 18:00 to 22:00 hrs</t>
  </si>
  <si>
    <t xml:space="preserve">Deposit </t>
  </si>
  <si>
    <t>Beecroft Art Gallery Fees</t>
  </si>
  <si>
    <t>Meeting Rooms</t>
  </si>
  <si>
    <t>Private View - first 2 hours</t>
  </si>
  <si>
    <t xml:space="preserve">Private view - subsequent hours per hour </t>
  </si>
  <si>
    <t>Sale of works commission (30%)</t>
  </si>
  <si>
    <t>Open exhibition entry fee, 1 work</t>
  </si>
  <si>
    <t>Open exhibition entry fee, 2 works</t>
  </si>
  <si>
    <t>Open exhibition entry fee, 3 works</t>
  </si>
  <si>
    <t>Planetarium Fees</t>
  </si>
  <si>
    <t>Single Adult</t>
  </si>
  <si>
    <t>Single Child/OAP</t>
  </si>
  <si>
    <t>Family Ticket (2 adults &amp; 3 children)</t>
  </si>
  <si>
    <t>Groups (10 or more) Adult</t>
  </si>
  <si>
    <t>Groups (10 or more) Child</t>
  </si>
  <si>
    <t>Evening Booking Surcharge (for groups)</t>
  </si>
  <si>
    <t>Market Rate</t>
  </si>
  <si>
    <t>Other Charges</t>
  </si>
  <si>
    <t xml:space="preserve">General Admissions - Free </t>
  </si>
  <si>
    <t>Special exhibitions &amp; events (including Sundays)</t>
  </si>
  <si>
    <t>Historic Buildings and Monuments Records searches</t>
  </si>
  <si>
    <t>General Museum Enquiries / Research</t>
  </si>
  <si>
    <t>No charge</t>
  </si>
  <si>
    <t>Education Fees</t>
  </si>
  <si>
    <t>School loans, per 3 boxes per month</t>
  </si>
  <si>
    <t>£10.00 for 2 weeks</t>
  </si>
  <si>
    <t>School Outreach -Single Session up to 30 per class</t>
  </si>
  <si>
    <t>Outreach talks up to an hour minimum 10 people at another venue</t>
  </si>
  <si>
    <t>Seafront Walks</t>
  </si>
  <si>
    <t>Archaeological deposit charges</t>
  </si>
  <si>
    <t>Full box</t>
  </si>
  <si>
    <t>Half box</t>
  </si>
  <si>
    <t>Skull box</t>
  </si>
  <si>
    <t>Human Bone</t>
  </si>
  <si>
    <t>Map rolls per 100g</t>
  </si>
  <si>
    <t xml:space="preserve">Photographic reproduction charges - commercial </t>
  </si>
  <si>
    <t>For book jackets/covers</t>
  </si>
  <si>
    <t>£35.00 per image or at discretion</t>
  </si>
  <si>
    <t>For book/magazine illustrations</t>
  </si>
  <si>
    <t>Library service fees</t>
  </si>
  <si>
    <t>Reservations – each item reserved on adult ticket</t>
  </si>
  <si>
    <t>Reservations – each item reserved on adult ticket by staff</t>
  </si>
  <si>
    <t>Charge for obtaining items from SELMS and not suitable for purchase</t>
  </si>
  <si>
    <t>Charges for searches by staff: Time spent reporting the results of a search will be charged in addition to time spent searching.</t>
  </si>
  <si>
    <t>Research Enquiries</t>
  </si>
  <si>
    <t>Fines – Books, Compact Discs and Cassettes</t>
  </si>
  <si>
    <t>Charge for each day issuing library is open</t>
  </si>
  <si>
    <t>Maximum Charge for each loan (a renewal is a new loan)</t>
  </si>
  <si>
    <t>Recorded Sound</t>
  </si>
  <si>
    <t>Audio Books: Adults: 1 or 2 cassettes/CD’s (3 week loan)</t>
  </si>
  <si>
    <t>Adults: 3 CD’s and over (3 week loan)</t>
  </si>
  <si>
    <t>All spoken word for children Free of Charge</t>
  </si>
  <si>
    <t>Language Courses:  Singe item for 3 weeks</t>
  </si>
  <si>
    <t>Multiple sets for 12 weeks</t>
  </si>
  <si>
    <t>DVD</t>
  </si>
  <si>
    <t>Children’s Fiction Video Hire (DVDC):</t>
  </si>
  <si>
    <t>Each item/week</t>
  </si>
  <si>
    <t>Overdue: Item/week</t>
  </si>
  <si>
    <t>Maximum charge (10 weeks)</t>
  </si>
  <si>
    <t xml:space="preserve">Admin fee </t>
  </si>
  <si>
    <t>Third Party</t>
  </si>
  <si>
    <t>Photocopies</t>
  </si>
  <si>
    <t>Premises Hire</t>
  </si>
  <si>
    <t>Forum - Deeping Room - up to 25 people</t>
  </si>
  <si>
    <t>Full Day (8hrs)</t>
  </si>
  <si>
    <t>Hourly rate (minimum 2 hours) per hour or part of.</t>
  </si>
  <si>
    <t>Weekends (Sat) 9 - 4.00 per hour</t>
  </si>
  <si>
    <t>Forum - Helliwell Room - up to 20 people</t>
  </si>
  <si>
    <t>Hourly rate (minimum 2 hours) per hour</t>
  </si>
  <si>
    <t>Forum - Combined rooms - up to 40 people</t>
  </si>
  <si>
    <t>Branch Libraries Meetings Rooms</t>
  </si>
  <si>
    <t>Mon - Fri (from 9.30am)</t>
  </si>
  <si>
    <t xml:space="preserve">Half day (4 hours) </t>
  </si>
  <si>
    <t>Full day (9.30 - 4.30)</t>
  </si>
  <si>
    <t>Hourly rate</t>
  </si>
  <si>
    <t>Sat (from 9.30am)</t>
  </si>
  <si>
    <t>Additional equipment available</t>
  </si>
  <si>
    <t>Flip Charts, paper &amp; flip chart pens - per set (for discounts see above)</t>
  </si>
  <si>
    <t>Projector</t>
  </si>
  <si>
    <t>Forum Foyer</t>
  </si>
  <si>
    <t>Table and 2 chairs for consultations(inc Council Departments)/clinics etc.per day or part</t>
  </si>
  <si>
    <t>Commercial organisations - including Artists</t>
  </si>
  <si>
    <t>Charities - (non profit making) per week</t>
  </si>
  <si>
    <t>Displays – per week</t>
  </si>
  <si>
    <t>Up to 75 sq. m</t>
  </si>
  <si>
    <t>Over 75 sq.m</t>
  </si>
  <si>
    <t>Exhibitions</t>
  </si>
  <si>
    <t>Display screens: Deposit</t>
  </si>
  <si>
    <t>Weekly hire per set</t>
  </si>
  <si>
    <t>Charges are per calendar month:</t>
  </si>
  <si>
    <t xml:space="preserve">Full Gallery </t>
  </si>
  <si>
    <t>Curved Wall</t>
  </si>
  <si>
    <t>Porthole Wall</t>
  </si>
  <si>
    <t>Private Views (subject to availability minimum 2hrs before 7pm)</t>
  </si>
  <si>
    <t>Private Views (subject to availability minimum 2hrs after 7pm)</t>
  </si>
  <si>
    <t xml:space="preserve">Internet </t>
  </si>
  <si>
    <t>First hour Free (additional 1 hour for Universal Credit holders if no paying customers waiting)</t>
  </si>
  <si>
    <t>Subsequent hours – per hour</t>
  </si>
  <si>
    <t>Talks (Libraries)</t>
  </si>
  <si>
    <t>Community groups - see separate charge for Museums</t>
  </si>
  <si>
    <t>Focal Point Gallery</t>
  </si>
  <si>
    <t>Children's Art Classes (2 hr session)</t>
  </si>
  <si>
    <t>Children's Art Classes Siblings</t>
  </si>
  <si>
    <t xml:space="preserve">School group two workshop session per child per class up to 30 (1 artist led activity and Library) </t>
  </si>
  <si>
    <t>Gallery Tours - Late Thursdays/Students/Access groups</t>
  </si>
  <si>
    <t>Workshops - 2 hrs (£4.50 an hr)</t>
  </si>
  <si>
    <t xml:space="preserve">Workshop sibling </t>
  </si>
  <si>
    <t xml:space="preserve">Workshop concessionary </t>
  </si>
  <si>
    <t>Off-site Walks</t>
  </si>
  <si>
    <t>Off-site Walks Concessionary</t>
  </si>
  <si>
    <t>Hires Commercial Rate</t>
  </si>
  <si>
    <t>Foyer space (excl. staff costs) per hour</t>
  </si>
  <si>
    <t>Private Views: First 2 hours (excl. staff costs)</t>
  </si>
  <si>
    <t>Subsequent hours – per hour (excl. staff costs)</t>
  </si>
  <si>
    <t>Introductory Tour</t>
  </si>
  <si>
    <t>Hires Charity Rate</t>
  </si>
  <si>
    <t>Foyer Space - 2 hrs (excl. staff costs)</t>
  </si>
  <si>
    <t>Private Views - 2 hrs (excl. staff costs)</t>
  </si>
  <si>
    <t xml:space="preserve">Basis of Charge </t>
  </si>
  <si>
    <t>Highways and Traffic Management Services</t>
  </si>
  <si>
    <t>Vehicle access onto pedestrian zone</t>
  </si>
  <si>
    <t>Apparatus on the highway (crane, cherrypicker etc)</t>
  </si>
  <si>
    <t>Application/Permission to erect temporary structures such as a crane/cherry picker on the highway for up to 5 working days (fee is for each 5 day period) non refundable</t>
  </si>
  <si>
    <t>Deposit - per m2 (minimum deposit £1000)</t>
  </si>
  <si>
    <t>Permit extensions - a new permit is required if works are to be extended</t>
  </si>
  <si>
    <t>Site Inspections to monitor compliance - per inspection (minimum of three inspections)</t>
  </si>
  <si>
    <t>Builders Skips on the Public Highway</t>
  </si>
  <si>
    <t>Skip Company Operators Licence - application registration</t>
  </si>
  <si>
    <t>Application/Permission to place a builders skip on the highway (fee is for each 21 day period) non refundable</t>
  </si>
  <si>
    <t>Skip permit extension</t>
  </si>
  <si>
    <t>Unlicensed skip permit</t>
  </si>
  <si>
    <t>Recovery of expenses to remove or reposition a skip</t>
  </si>
  <si>
    <t>cost + 20%</t>
  </si>
  <si>
    <t xml:space="preserve">Scaffolding or Other Structure on or over the Public Highway </t>
  </si>
  <si>
    <t>Application/permission to erect scaffolding on the highway for up to 28 days (fee is for each 28 day period) non-refundable</t>
  </si>
  <si>
    <t>Deposit - per m2 (minimum deposit £1000.00)</t>
  </si>
  <si>
    <t>Site Inspections to monitor compliance - per inspection (minimum of three inspection)</t>
  </si>
  <si>
    <t xml:space="preserve">Hoarding or Fence on the Public Highway </t>
  </si>
  <si>
    <t>Application/permission of an application/permission to erect a hoarding on the highway for up to 28 days (fee is for each 28 day period) non refundable</t>
  </si>
  <si>
    <t>Deposit of Building Materials on the public highway (S171 licence)</t>
  </si>
  <si>
    <t>Application/Permission to deposit building materials on the highway up to 28 days. (fee is for each 28 day period) non refundable</t>
  </si>
  <si>
    <t xml:space="preserve">Permit extensions - a new permit is required if works are to exceed 28 days </t>
  </si>
  <si>
    <t>Application/permission to carry out works by Licence under Section 50 NRSWA 1991</t>
  </si>
  <si>
    <t>Permission to carry out works by Licence under Section 50 NRSWA 1991</t>
  </si>
  <si>
    <t>Validation or extension request to a s50 licence</t>
  </si>
  <si>
    <t>Temporary Disturbance/Builders Crossing Licence (New)</t>
  </si>
  <si>
    <t>Application/Permission for temporary disturbance licence for up to 28 working days (fee is for each 28 day period) non refundable</t>
  </si>
  <si>
    <t>Application under S247 TCPA 1990 to stop up the highway</t>
  </si>
  <si>
    <t>Cost of dealing with a public inquiry if the making of a stopping up order is challenged</t>
  </si>
  <si>
    <t>Bollard (reset)</t>
  </si>
  <si>
    <t>Bollard (replacement)</t>
  </si>
  <si>
    <t>Street Lighting Column Replacement</t>
  </si>
  <si>
    <t>Traffic signals (re-plumb post)</t>
  </si>
  <si>
    <t>Replace zebra crossing markings</t>
  </si>
  <si>
    <t>Replace Bus infrastructure</t>
  </si>
  <si>
    <t>Full cost recovery</t>
  </si>
  <si>
    <t>Repair Bus shelters</t>
  </si>
  <si>
    <t>Bond for all commercial works</t>
  </si>
  <si>
    <t>Bond for all residential works</t>
  </si>
  <si>
    <t>Technical approval of Highways structures (Fee for administering, commissioning specialist structural engineers and signing the Technical Approvals)</t>
  </si>
  <si>
    <t>Fee for checking and approving structures (Category 0 – no departure’s)</t>
  </si>
  <si>
    <t>Fee for checking and approving structures (Category 1 – no departure’s)</t>
  </si>
  <si>
    <t>Fee for checking and approving structures (Category 2 – no departure’s)</t>
  </si>
  <si>
    <t>Fee for checking and approving structures (Category 2 – with departure’s)</t>
  </si>
  <si>
    <t>Fee for checking and approving structures (Category 3 – all)</t>
  </si>
  <si>
    <t>Other</t>
  </si>
  <si>
    <t>Installation of H Bars</t>
  </si>
  <si>
    <t xml:space="preserve">Refresh H bars </t>
  </si>
  <si>
    <t>Signs</t>
  </si>
  <si>
    <t>Replacement of defective sign (street name board)</t>
  </si>
  <si>
    <t>Traffic signs (Sign replacement RTC (1.15 Chevron)</t>
  </si>
  <si>
    <t>Illuminated Signs (re-plumb and concrete)</t>
  </si>
  <si>
    <t xml:space="preserve">Permanent Vehicular Crossing </t>
  </si>
  <si>
    <t>PVX; application fee – includes inspection and administration (non refundable)</t>
  </si>
  <si>
    <t>PVX; application fee – includes inspection and administration (non refundable) – cross a watercourse or ditch</t>
  </si>
  <si>
    <t>PVX; application fee for Commercial PVX</t>
  </si>
  <si>
    <t>PVX; manually excavated trial pit</t>
  </si>
  <si>
    <t>Traffic Regulation Orders and Road Signs and Lines</t>
  </si>
  <si>
    <t>Temporary Traffic Orders</t>
  </si>
  <si>
    <t>Temporary Traffic Regulation Notice (Emergency Road Closure) No Advert</t>
  </si>
  <si>
    <t>Disabled Parking Bays - With TRO and signs and lines. Admin and lining</t>
  </si>
  <si>
    <t>Disabled Parking Bays - With TRO and signs and lines.</t>
  </si>
  <si>
    <t>Change to Traffic Order</t>
  </si>
  <si>
    <t>Revoke of Traffic regulation order</t>
  </si>
  <si>
    <t>Experimental Traffic Regulation Order</t>
  </si>
  <si>
    <t>Private destination signs (Admin Fee)</t>
  </si>
  <si>
    <t>Cost + £20 Admin Fee</t>
  </si>
  <si>
    <t>Temporary traffic signal design and approval (cost)</t>
  </si>
  <si>
    <t>at cost</t>
  </si>
  <si>
    <t>Temporary traffic signal design and approval (Admin Fee)</t>
  </si>
  <si>
    <t>Attendance by Traffic Signal Engineer to inspect/turn on-off signals for approved purposes(cost)</t>
  </si>
  <si>
    <t>at cost + 15% Admin</t>
  </si>
  <si>
    <t>Attendance by Traffic Signal Engineer to inspect/turn on-off signals for approved purposes per visit</t>
  </si>
  <si>
    <t>Neighbourhood Watch Signs</t>
  </si>
  <si>
    <t>Traffic Regulation Orders - copies / extracts</t>
  </si>
  <si>
    <t>Provision of Road Casualty Data - per street per 500m length</t>
  </si>
  <si>
    <t>Supply of Technical Survey data</t>
  </si>
  <si>
    <t>Approval for temporary direction signage</t>
  </si>
  <si>
    <t>Signs and Lines infrastructure implementation per metre</t>
  </si>
  <si>
    <t>New parking post / plate</t>
  </si>
  <si>
    <t>Implementation / Removal of new bay markings</t>
  </si>
  <si>
    <t>Implementation of personalised Disabled Bay</t>
  </si>
  <si>
    <t>Removal of personalised Disabled Bay</t>
  </si>
  <si>
    <t>Highways Supervision and Agreements</t>
  </si>
  <si>
    <t>New Street Agreement (Section 38) - 10% of the value of the works</t>
  </si>
  <si>
    <t>Advance Payments Code - inspection, administration and legal fees</t>
  </si>
  <si>
    <t>Road Adoption (minimum fee)</t>
  </si>
  <si>
    <t>Road Safety</t>
  </si>
  <si>
    <t>Road Safety Promotional - at cost</t>
  </si>
  <si>
    <t>Cycle Training- at various costs, see www.cyclesouthend.co.uk website for details</t>
  </si>
  <si>
    <t>Public Rights of Way</t>
  </si>
  <si>
    <t>Stopping up and diversion of Public Rights of Way - non refundable fee</t>
  </si>
  <si>
    <t>Progression of  work to stop up / divert Public Right of Way or highway, including the cost of advertising</t>
  </si>
  <si>
    <t>Highways Records</t>
  </si>
  <si>
    <t>Highway Boundary Searches</t>
  </si>
  <si>
    <t>Naming / Numbering for new properties</t>
  </si>
  <si>
    <t>Up to 5</t>
  </si>
  <si>
    <t>6 - 20</t>
  </si>
  <si>
    <t>21 - 50</t>
  </si>
  <si>
    <t>51 and over</t>
  </si>
  <si>
    <t>Addressing unregistered properties (each)</t>
  </si>
  <si>
    <t>Provision of street name plates (each)</t>
  </si>
  <si>
    <t>Memorial Benches</t>
  </si>
  <si>
    <t>Memorial Benches (Bench, Plaque and 4x maintenance and admin)</t>
  </si>
  <si>
    <t>Memorial Benches- Supply and Install Plaque</t>
  </si>
  <si>
    <t xml:space="preserve">Memorial Benches - Full Refurbishment </t>
  </si>
  <si>
    <t>Memorial Bench - Minor Repair</t>
  </si>
  <si>
    <t xml:space="preserve">Memorial Bench  - Bench Removal </t>
  </si>
  <si>
    <t>East of England Common Permit Scheme</t>
  </si>
  <si>
    <t>Major and standard works on a traffic sensitive street Category 3 and 4 (charges are per day)</t>
  </si>
  <si>
    <t>Major and standard works on a non- traffic sensitive street Category 3 and 4 (charges are per day)</t>
  </si>
  <si>
    <t>Minor and immediate works on a traffic sensitive street Category 3 and 4 (charges are per day)</t>
  </si>
  <si>
    <t>Minor and immediate works on a non- traffic sensitive street Category 3 and 4 (charges are per day)</t>
  </si>
  <si>
    <t>The penalty fee is £500 if paid within 36 days for working without a permit.</t>
  </si>
  <si>
    <t>The penalty fee is £300 if paid within 28 days for working without a permit.</t>
  </si>
  <si>
    <t>For breaching a condition of a permit the fee is £120 if paid within 36 days</t>
  </si>
  <si>
    <t>For breaching a condition of a permit the fee is £80 if paid within 28 days</t>
  </si>
  <si>
    <t>Permit as per schedule</t>
  </si>
  <si>
    <t>Permit variations on category 0, 1 and 2 streets and category 3 and 4 streets that are traffic sensitive</t>
  </si>
  <si>
    <t>Permit variations for all activities on category 3 and 4 non traffic sensitive streets</t>
  </si>
  <si>
    <t>S74 – Traffic-sensitive street or protected street not in road category 2, 3 or 4 (first 3 days)</t>
  </si>
  <si>
    <t>S74 – Traffic-sensitive street or protected street not in road category 2, 3 or 4 (each subsequent day)</t>
  </si>
  <si>
    <t>S74 – other street not in road category 2, 3 or 4 (first 3 days)</t>
  </si>
  <si>
    <t>S74 – other street not in road category 2, 3 or 4 (each subsequent day)</t>
  </si>
  <si>
    <t>S74 – Traffic-sensitive street or protected street in road category 2 (first 3 days)</t>
  </si>
  <si>
    <t>S74 – Traffic-sensitive street or protected street in road category 2 (each subsequent day)</t>
  </si>
  <si>
    <t>S74 – other street in road category 2 (first 3 days)</t>
  </si>
  <si>
    <t>S74 – other street in road category 2 (each subsequent day)</t>
  </si>
  <si>
    <t>S74 – Traffic-sensitive street or protected street in road category 3 or 4 (first 3 days)</t>
  </si>
  <si>
    <t>S74 – Traffic-sensitive street or protected street in road category 3 or 4 (each subsequent day)</t>
  </si>
  <si>
    <t>S74 – other street in road category 3 or 4 (first 3 days)</t>
  </si>
  <si>
    <t>S74 – other street in road category 3 or 4 (each subsequent day)</t>
  </si>
  <si>
    <t>Flood Risk Management</t>
  </si>
  <si>
    <t>Section 23 - Land Drainage Act (1991)</t>
  </si>
  <si>
    <t>Pre-Application advice - written advice</t>
  </si>
  <si>
    <t>Pre-Application advice - site visit and written advice</t>
  </si>
  <si>
    <t>Watercourse consent (per structure)</t>
  </si>
  <si>
    <t>Sustainable Drainage Systems (SuDS) planning advice</t>
  </si>
  <si>
    <t>various</t>
  </si>
  <si>
    <t>Travel Centre</t>
  </si>
  <si>
    <t>Departure charges</t>
  </si>
  <si>
    <t xml:space="preserve">Bus Stops </t>
  </si>
  <si>
    <t>Request for stop suspension</t>
  </si>
  <si>
    <t>Added stops on request</t>
  </si>
  <si>
    <t>Digital adverts on real time passenger information screens</t>
  </si>
  <si>
    <t>Contact JMW Media</t>
  </si>
  <si>
    <t>Traffic Information and Modelling</t>
  </si>
  <si>
    <t>Traffic Flow Data per Location</t>
  </si>
  <si>
    <t xml:space="preserve">Use of the Southend Transport Models (cost on application to be agreed, generally SBC consultant`s fee fee plus 20%) </t>
  </si>
  <si>
    <t>* Occupation maybe subject to variation</t>
  </si>
  <si>
    <t>Net Charge 2021/22</t>
  </si>
  <si>
    <t>Gross 2021/22 Charge</t>
  </si>
  <si>
    <t>Indicative Net Charge 2022/23</t>
  </si>
  <si>
    <t>Indicative Gross 2022/23 Charge</t>
  </si>
  <si>
    <t>Private Sector Housing Charges</t>
  </si>
  <si>
    <t>Mandatory Licence of House in Multiple Occupation - up to 6 lettings</t>
  </si>
  <si>
    <t>Mandatory Licence of House in Multiple Occupation - each additional letting</t>
  </si>
  <si>
    <t>*The council uses a wholly electronic application process. Where an applicant demonstrates it is essential to make a non-electronic application, an increase will be made to the fees shown. The increase is available on application and will depend upon circumstances to ensure the fee remains cost-neutral to the council.</t>
  </si>
  <si>
    <t>Improvement Notice</t>
  </si>
  <si>
    <t>Energy Performance Certificate Enforcement</t>
  </si>
  <si>
    <t>Immigration Inspection - initial visit</t>
  </si>
  <si>
    <t>Immigration Inspection - each subsequent visit</t>
  </si>
  <si>
    <t>Hazard Awareness Notice</t>
  </si>
  <si>
    <t>Prohibition Order</t>
  </si>
  <si>
    <t>Emergency Prohibition Order</t>
  </si>
  <si>
    <t>Remedial Action Notice</t>
  </si>
  <si>
    <t>Emergency Remedial Action Notice</t>
  </si>
  <si>
    <t>Demolition Order</t>
  </si>
  <si>
    <t>Clearance Area</t>
  </si>
  <si>
    <t>Interim Management Order</t>
  </si>
  <si>
    <t>Each additional unit above 6 units</t>
  </si>
  <si>
    <t>Final Management Order</t>
  </si>
  <si>
    <t>Interim Empty Dwelling Management Order</t>
  </si>
  <si>
    <t>Final Empty Dwelling Management Order</t>
  </si>
  <si>
    <t>Works in Default undertaken</t>
  </si>
  <si>
    <t>30% of cost of works in default</t>
  </si>
  <si>
    <t>Court of Protection Assistance (charged per hour)</t>
  </si>
  <si>
    <t>Monetary Penalty for failure to join an Ombudsman  Scheme under the Redress Schemes for Lettings Agency and  Property Management Work (England) Order 2014</t>
  </si>
  <si>
    <t>Up to £5,000</t>
  </si>
  <si>
    <t>Monetary Penalty for failure to comply with requirement to install smoke or carbon monoxide alarms under The Smoke and Carbon Monoxide Alarm (England) Regulations 2015</t>
  </si>
  <si>
    <t>Interest charged by Private Sector Housing on outstanding fees</t>
  </si>
  <si>
    <t>Statutory Interest (8%) + Base Rate</t>
  </si>
  <si>
    <t>Licensing Act 2003 (Statutory Fees)</t>
  </si>
  <si>
    <t>Applications for new premises licences and club premises certificates, variations, and annual fees</t>
  </si>
  <si>
    <t>The licence fees payable for Premises Licences and Club Premises Certificates are based upon the rateable value in the local non-domestic rating list for the time being in force. The fees payable are set in Bands, depending upon the rateable value, in accordance with the table below.</t>
  </si>
  <si>
    <t>In addition to the main fees payable upon application, an annual charge is also payable on the anniversary of the date of the original grant.  The relevant fee must also be submitted in respect of variation applications.</t>
  </si>
  <si>
    <t>In the case of applications relating to premises in the course of construction, they are assigned to Band C. In the case of premises without a rateable value, they are assigned to Band A.</t>
  </si>
  <si>
    <t>Rateable Value Bands</t>
  </si>
  <si>
    <t>A</t>
  </si>
  <si>
    <t>B</t>
  </si>
  <si>
    <t>C</t>
  </si>
  <si>
    <t>D</t>
  </si>
  <si>
    <t>E</t>
  </si>
  <si>
    <t>Licence or Club Premises Certificate Application Fee £</t>
  </si>
  <si>
    <t>Variation Application Fee £</t>
  </si>
  <si>
    <t>Annual Fee £</t>
  </si>
  <si>
    <t>Rateable Value</t>
  </si>
  <si>
    <t>Band</t>
  </si>
  <si>
    <t>No rateable value to £4,300</t>
  </si>
  <si>
    <t>£4,301 to £33,000</t>
  </si>
  <si>
    <t>£33,001 to £87,000</t>
  </si>
  <si>
    <t>£87,001 to £125,000</t>
  </si>
  <si>
    <t>£125,001 and above</t>
  </si>
  <si>
    <t>A multiplier applied to premises in bands D and E where they are exclusively or primarily used for carrying on the premises the supply of alcohol for consumption on the premises:</t>
  </si>
  <si>
    <t>D (x 2)</t>
  </si>
  <si>
    <t>E (x 3)</t>
  </si>
  <si>
    <t>Licence at Club Premises Certificate application fee £</t>
  </si>
  <si>
    <t>Variation Fee £</t>
  </si>
  <si>
    <t>The above multipliers do not apply to premises for which Club Premises Certificates are applicable.</t>
  </si>
  <si>
    <t>Exceptionally Large Events</t>
  </si>
  <si>
    <t>Where the maximum number of persons to be allowed on the premises at the same time is more than 5,000, an additional fee is payable, in accordance with table below.</t>
  </si>
  <si>
    <t>Number in attendance at any one time</t>
  </si>
  <si>
    <t>Additional fee for application</t>
  </si>
  <si>
    <t>Subsequent annual fee</t>
  </si>
  <si>
    <t>5,000 to 9,999</t>
  </si>
  <si>
    <t>10,000 to 14,999</t>
  </si>
  <si>
    <t>15,000 to 19,999</t>
  </si>
  <si>
    <t>20,000 to 29,999</t>
  </si>
  <si>
    <t>30,000 to 39,999</t>
  </si>
  <si>
    <t>40,000 to 49,999</t>
  </si>
  <si>
    <t>50,000 to 59,999</t>
  </si>
  <si>
    <t>60,000 to 69,999</t>
  </si>
  <si>
    <t>70,000 to 79,999</t>
  </si>
  <si>
    <t>80,000 to 89,999</t>
  </si>
  <si>
    <t>90,000 and over</t>
  </si>
  <si>
    <t>Exemptions</t>
  </si>
  <si>
    <t>Certain exemptions to fees apply in the case applications for premises, club premises certificates, annual fees for such premises, and related variation applications.</t>
  </si>
  <si>
    <t>The exemptions cover Regulated Entertainment only, and relate to:</t>
  </si>
  <si>
    <t>a)</t>
  </si>
  <si>
    <t>Educational institutions comprising schools and colleges (in specified circumstances), and</t>
  </si>
  <si>
    <t>b)</t>
  </si>
  <si>
    <t>Premises which form part of a church hall, chapel hall or other similar building or a village hall, parish hall or community hall or other similar building.</t>
  </si>
  <si>
    <t>Gambling Act (Full Cost Recovery)</t>
  </si>
  <si>
    <t>Table of Fees for Licensed Premises</t>
  </si>
  <si>
    <t>Licensed Premises Type</t>
  </si>
  <si>
    <t>Application Fee for non-conversion provisional statement premises (i.e premises already having provisional statement)</t>
  </si>
  <si>
    <t>New Application Fee</t>
  </si>
  <si>
    <t>First Annual Fee for Premises Licence</t>
  </si>
  <si>
    <t>Annual Fee</t>
  </si>
  <si>
    <t>Converted Casino Premises Licence (Existing Casino)</t>
  </si>
  <si>
    <t>N/A</t>
  </si>
  <si>
    <t>Bingo Premises Licence</t>
  </si>
  <si>
    <t>Adult Gaming Centre Premises Licence</t>
  </si>
  <si>
    <t>Betting Premises (Track) Licence</t>
  </si>
  <si>
    <t>Family Entertainment Centre Premises Licence</t>
  </si>
  <si>
    <t>Betting Premises (Other) Licence (ie Betting Shops)</t>
  </si>
  <si>
    <t>Application Fee to Vary Licence</t>
  </si>
  <si>
    <t>Application Fee to Transfer Licence</t>
  </si>
  <si>
    <t>Application Fee for Re-Instatement of Licence</t>
  </si>
  <si>
    <t>Application Fee for Provisional Statement</t>
  </si>
  <si>
    <t>Note: Application for change of circumstances to be charged at £50.00 and application for copy of licence to be charged at £25.00 for all classes of premises. Copy of extract of Licensing Register with be charged at £10.00 plus copying fees if applicable</t>
  </si>
  <si>
    <t>Table of Fees Permits etc. (statutory)</t>
  </si>
  <si>
    <t>Permit Type</t>
  </si>
  <si>
    <t>Application Fee</t>
  </si>
  <si>
    <t>Renewal Fee</t>
  </si>
  <si>
    <t>Transition Application fee</t>
  </si>
  <si>
    <t>Variation Fee</t>
  </si>
  <si>
    <t>Change of Name</t>
  </si>
  <si>
    <t>Transfer Fee</t>
  </si>
  <si>
    <t>Copy of Permit</t>
  </si>
  <si>
    <t>Family Entertainment Centre Gaming Machine Permit</t>
  </si>
  <si>
    <t>(Ten Yearly Renewal)</t>
  </si>
  <si>
    <t>Prize Gaming Permit</t>
  </si>
  <si>
    <t>Club Gaming Permit &amp; Gaming Machine Permit</t>
  </si>
  <si>
    <t>£200 (£100 for holder of Club Premises Certificate or existing part 2/part 3 Operator)</t>
  </si>
  <si>
    <t>£200 (£100 where holder of Club Premises)</t>
  </si>
  <si>
    <t>Alcohol Licensed Premises Gaming Machine Permit</t>
  </si>
  <si>
    <t>Alcohol Licensed Premises - £50 - notification fee only (for authorisation of up to 2 machines)</t>
  </si>
  <si>
    <t>Personal Licences, Temporary Events and Other Fees (Statutory Fees)</t>
  </si>
  <si>
    <t>The following fees are payable:</t>
  </si>
  <si>
    <t>2022/23</t>
  </si>
  <si>
    <t>2023/24</t>
  </si>
  <si>
    <t>Application for a grant or renewal of personal licence</t>
  </si>
  <si>
    <t>Temporary event notice</t>
  </si>
  <si>
    <t>Supply of copy of licence or summary, following loss, theft, etc.</t>
  </si>
  <si>
    <t>Application for a provisional statement where premises being built, etc.</t>
  </si>
  <si>
    <t>Notification of change of name or address of premises licence holder</t>
  </si>
  <si>
    <t>Application to vary licence to specify individual as premises supervisor</t>
  </si>
  <si>
    <t>Application for transfer of premises licence</t>
  </si>
  <si>
    <t>Application for a minor variation to a premises licence</t>
  </si>
  <si>
    <t>Interim authority notice following death etc. of licence holder</t>
  </si>
  <si>
    <t>Supply of copy of club premises certificate or summary, following loss, theft</t>
  </si>
  <si>
    <t>Notification of change of name or alteration of rules of club</t>
  </si>
  <si>
    <t>Change of relevant registered address of club</t>
  </si>
  <si>
    <t>Supply of copy of temporary event notice, following loss, theft, etc.</t>
  </si>
  <si>
    <t>Supply of copy of personal licence, following loss, theft, etc.</t>
  </si>
  <si>
    <t>Fee to accompany notification of change of name or address of personal licence holder</t>
  </si>
  <si>
    <t>Fee to accompany notice from freeholder etc. requesting to be notified of licensing matters</t>
  </si>
  <si>
    <t>Animal Licensing Fees 2022-23</t>
  </si>
  <si>
    <t>Boarding Kennels</t>
  </si>
  <si>
    <t>Home Boarding</t>
  </si>
  <si>
    <t>Catteries</t>
  </si>
  <si>
    <t>Doggy Day Care</t>
  </si>
  <si>
    <t>Dog Breeding SEE NOTE B</t>
  </si>
  <si>
    <t>Selling Pets</t>
  </si>
  <si>
    <t>Training and Exhibiting Animals</t>
  </si>
  <si>
    <t>Dangerous Wild Animals SEE NOTE C</t>
  </si>
  <si>
    <t>New – application fee</t>
  </si>
  <si>
    <t>New – grant fee</t>
  </si>
  <si>
    <t>total (for reference)</t>
  </si>
  <si>
    <t>Renewal  – application fee</t>
  </si>
  <si>
    <t>Renewal – grant fee</t>
  </si>
  <si>
    <t>Variation</t>
  </si>
  <si>
    <t>see note A</t>
  </si>
  <si>
    <t>Re Rating Inspection Fee</t>
  </si>
  <si>
    <t>n/a</t>
  </si>
  <si>
    <t>notes</t>
  </si>
  <si>
    <t>A - variation is charged at a rate of £30.86 per hour or part thereof including travel time, plus 45p per mile each way to the premises from the civic centre for any mileage incurred</t>
  </si>
  <si>
    <t>B - vet included within new application fee at £140ph plus £47 attendance fee. Any additional costs will be invoiced and added to the grant fee.</t>
  </si>
  <si>
    <t>C - vet included within new and renewal application fee at £140ph plus £47 attendance fee. Any additional costs will be invoiced and added to the grant fee.</t>
  </si>
  <si>
    <t>Hiring Horses</t>
  </si>
  <si>
    <t>New – 1 Year</t>
  </si>
  <si>
    <t>Renewal – 1 Year</t>
  </si>
  <si>
    <t>1 year grant fee</t>
  </si>
  <si>
    <t>Renewal – 2 Years</t>
  </si>
  <si>
    <t>Renewal – 3 Years</t>
  </si>
  <si>
    <t>Zoos</t>
  </si>
  <si>
    <t>(3-6 yearly by instalments)</t>
  </si>
  <si>
    <t>All Licences</t>
  </si>
  <si>
    <t>Replacement of lost documents</t>
  </si>
  <si>
    <t>Note: new and renewal fees include a grant fee £35.52 which is refundable in the event that the licence is not granted. Any additional vets fees will be charged separately at cost and are not included in the fees above. (except hiring horses)</t>
  </si>
  <si>
    <t>Standard Search (forms LLC1 and Con29'R') (VAT on Con29'R' element only)</t>
  </si>
  <si>
    <t>Official Search (form LLC1 only)</t>
  </si>
  <si>
    <t>Local Enquiries (form Con29'R' only)</t>
  </si>
  <si>
    <t>Additional Parcels of Land (Standard Search) per parcel (VAT on Con29'R' element only)</t>
  </si>
  <si>
    <t>Extra Parcel Fee (LLC1 only) per parcel</t>
  </si>
  <si>
    <t>Extra Parcel Fee (CON29 only) per parcel</t>
  </si>
  <si>
    <t>Local Enquiries (form CON29'O')  per question</t>
  </si>
  <si>
    <t>Pier Charges</t>
  </si>
  <si>
    <t>Advantage Card discounts apply. Details are available at point of sale.</t>
  </si>
  <si>
    <t>Pier Entry (Walking Only)</t>
  </si>
  <si>
    <t>Winter (no concessions)</t>
  </si>
  <si>
    <t>Summer</t>
  </si>
  <si>
    <t>Summer Child / Concessions</t>
  </si>
  <si>
    <t>Pier Train Single (includes Pier Entry)</t>
  </si>
  <si>
    <t>Adult</t>
  </si>
  <si>
    <t>Child / concession</t>
  </si>
  <si>
    <t>Family (5 people min two children)</t>
  </si>
  <si>
    <t>Pier train return</t>
  </si>
  <si>
    <t>Attendance Support to Families Scattering Ashes</t>
  </si>
  <si>
    <t>Return as many times on the day train / walk</t>
  </si>
  <si>
    <t>Concession</t>
  </si>
  <si>
    <t>Family</t>
  </si>
  <si>
    <t>Joining visiting ship</t>
  </si>
  <si>
    <t>As above rates with 20% discount</t>
  </si>
  <si>
    <t>Pier Fishing</t>
  </si>
  <si>
    <t>Any age one way only (licensed angling boat)</t>
  </si>
  <si>
    <t>Pier fishing season tickets</t>
  </si>
  <si>
    <t>Adult day</t>
  </si>
  <si>
    <t>Concession day</t>
  </si>
  <si>
    <t>Adult night</t>
  </si>
  <si>
    <t>Concession night</t>
  </si>
  <si>
    <t>Adult Anytime</t>
  </si>
  <si>
    <t>Concession anytime</t>
  </si>
  <si>
    <t>Pier season tickets (daytime only)</t>
  </si>
  <si>
    <t>Pier head berthing</t>
  </si>
  <si>
    <t>Private craft</t>
  </si>
  <si>
    <t>Up to 40 ft (12.2M)</t>
  </si>
  <si>
    <t>40 ft (12.2m) to 50 ft (15.2m)</t>
  </si>
  <si>
    <t>Over 50 ft (15.2M)</t>
  </si>
  <si>
    <t>Licensed passenger vessels</t>
  </si>
  <si>
    <t>Capacity 1-49 passengers (per visit)</t>
  </si>
  <si>
    <t>Capacity 50+ passengers (per visit)</t>
  </si>
  <si>
    <t>Charter Vessel SBC Licenced berthing per visit (excludes passenger vessels)</t>
  </si>
  <si>
    <t>Foreshore charges</t>
  </si>
  <si>
    <t>Moorings</t>
  </si>
  <si>
    <t>Two Tree Island</t>
  </si>
  <si>
    <t>PLA Two Tree Island</t>
  </si>
  <si>
    <t>Hadleigh Ray</t>
  </si>
  <si>
    <t>Leigh Creek</t>
  </si>
  <si>
    <t>Other Mooring Locations</t>
  </si>
  <si>
    <t>Dinghy Racks (Two Tree Island Mooring Holders Only)</t>
  </si>
  <si>
    <t>Two Tree Island lockers</t>
  </si>
  <si>
    <t>Other foreshore charges</t>
  </si>
  <si>
    <t>Motor boat / PWC casual launching</t>
  </si>
  <si>
    <t>Sailing / rowing / casual launch</t>
  </si>
  <si>
    <t>Launch of kayak / canoe / paddle board</t>
  </si>
  <si>
    <t>Fine for non-payment of launching fees</t>
  </si>
  <si>
    <t>Season tickets - launching</t>
  </si>
  <si>
    <t>Motor boat/ PWC</t>
  </si>
  <si>
    <t>Club member motor boat</t>
  </si>
  <si>
    <t>Sailing / rowing boat</t>
  </si>
  <si>
    <t>Combined Dinghy Launching and Storage (non mooring holders)</t>
  </si>
  <si>
    <t>Boat wreck removal</t>
  </si>
  <si>
    <t>Individual price on application</t>
  </si>
  <si>
    <t>Use of crane at Two Tree (per boat)</t>
  </si>
  <si>
    <t>Boatman's license</t>
  </si>
  <si>
    <t>Boat licence - up to 12 passengers</t>
  </si>
  <si>
    <t>Boat equipment inspection</t>
  </si>
  <si>
    <t>Test fee, boatman's license (1st class) including consultant fee</t>
  </si>
  <si>
    <t>Berthing at Leigh Wharfs</t>
  </si>
  <si>
    <t>First day free. Per day or part day thereafter</t>
  </si>
  <si>
    <t>Per day or part after 10 days</t>
  </si>
  <si>
    <t>Use of Leigh Wharfs for lifting boats</t>
  </si>
  <si>
    <t>Charge per occasion</t>
  </si>
  <si>
    <t>Bait digging licence</t>
  </si>
  <si>
    <t>Child / OAP</t>
  </si>
  <si>
    <t>Cliff Lift</t>
  </si>
  <si>
    <t>One journey in either direction</t>
  </si>
  <si>
    <t>Event Space - use of beach areas</t>
  </si>
  <si>
    <t>Commercial small</t>
  </si>
  <si>
    <t>Planning and Building Regulation Document History requests                                      (including Tree Preservation Orders)</t>
  </si>
  <si>
    <t>Note</t>
  </si>
  <si>
    <t>Only the owner or owners representative are permitted to view plans or associated documents deposited under Building Regulations</t>
  </si>
  <si>
    <t>Requests relating to planning files do not incur VAT</t>
  </si>
  <si>
    <t>To retrieve and view a file that is stored on-site</t>
  </si>
  <si>
    <t xml:space="preserve">Planning History (Search Agents) </t>
  </si>
  <si>
    <t>Written responses to interested parties (in addition to the retrieval fee)</t>
  </si>
  <si>
    <t>To copy an A4 (297 x 210 mm) document (in addition to the retrieval fee)</t>
  </si>
  <si>
    <t>To copy an A3 (297 x 420 mm) document (in addition to the retrieval fee)</t>
  </si>
  <si>
    <t>To copy an A2 (420 x 594 mm) document (in addition to the retrieval fee)</t>
  </si>
  <si>
    <t>To copy an A1 (594 x 841 mm) document (in addition to the retrieval fee)</t>
  </si>
  <si>
    <t>To copy an A0 (841 x 1189 mm) document (in addition to the retrieval fee)</t>
  </si>
  <si>
    <t>Planning fees</t>
  </si>
  <si>
    <t>Majority set by statute (see separate table)</t>
  </si>
  <si>
    <t>Planning Application and related fees</t>
  </si>
  <si>
    <t>Pre-application advice - Large scale major</t>
  </si>
  <si>
    <t>In most cases the pre-application process will only be appropriate for the initial meeting on these types of project. The case officer will advise on individual cases accordingly, but the Council will expect an applicant to enter into a Planning Performance Agreement for a bespoke fee for engagement beyond the initial meeting in most instances</t>
  </si>
  <si>
    <t>Written advice (Not applicable for this type of development)</t>
  </si>
  <si>
    <t>Meeting plus written advice</t>
  </si>
  <si>
    <t>Follow up meeting plus written advice</t>
  </si>
  <si>
    <t>Pre-application advice - Small scale major</t>
  </si>
  <si>
    <t>In many cases the pre-application process will only be appropriate for the initial meeting on these types of project. The case officer will advise on individual cases accordingly, but the Council will expect an applicant to enter into a Planning Performance Agreement for a bespoke fee for engagement beyond the initial meeting in many instances</t>
  </si>
  <si>
    <t>Written advice</t>
  </si>
  <si>
    <t>Pre-application advice - Minor</t>
  </si>
  <si>
    <t>Replacement dwelling, one additional dwelling or annex to a dwelling - Written advice only</t>
  </si>
  <si>
    <t>Replacement dwelling, one additional dwelling or annex to a dwelling - Meeting and written advice</t>
  </si>
  <si>
    <t>Replacement dwelling, one additional dwelling or annex to a dwelling - Follow up meeting and written advice</t>
  </si>
  <si>
    <t>Pre-application advice for people wishing to extend/alter a dwelling</t>
  </si>
  <si>
    <t>Duty Planner</t>
  </si>
  <si>
    <t>Free</t>
  </si>
  <si>
    <t>Alterations to a dwelling - Written advice only</t>
  </si>
  <si>
    <t>Alterations to a dwelling - Meeting and written advice</t>
  </si>
  <si>
    <t>Alterations to a dwelling - Follow up meeting and written advice</t>
  </si>
  <si>
    <t>Premium Services (see website for further details)</t>
  </si>
  <si>
    <t>Applications for extensions to a single dwelling through householder planning application or application for prior approcal</t>
  </si>
  <si>
    <t>Applications for certificate of lawful use or development</t>
  </si>
  <si>
    <t>Applications to discharge a condition on a planning permission which does not require consultation</t>
  </si>
  <si>
    <t>Specialist and senior officer pre-application engagement</t>
  </si>
  <si>
    <t>Specialist heritage, design and policy advice</t>
  </si>
  <si>
    <t>Team Leader</t>
  </si>
  <si>
    <t>Group Manager Planning and Building Control</t>
  </si>
  <si>
    <t>Micellaneous Fees</t>
  </si>
  <si>
    <t>Copy of Tree Preservation Order</t>
  </si>
  <si>
    <t>Inspection of compliance with Enforcement Notice</t>
  </si>
  <si>
    <t>Adopted Local Development Framework Documents (per document)</t>
  </si>
  <si>
    <t>Confirmation of compliance with S106 Agreement or CIL Requests</t>
  </si>
  <si>
    <t>High Hedge Complaints</t>
  </si>
  <si>
    <t>Application fee</t>
  </si>
  <si>
    <t>Application fee (concessions only)</t>
  </si>
  <si>
    <t>SUDS Approval Body Applications</t>
  </si>
  <si>
    <t>Suds Application (Major Developments) under 0.5ha</t>
  </si>
  <si>
    <t>Suds Application (Major Developments) 0.5ha - 0.99ha</t>
  </si>
  <si>
    <t>Suds Application (Major Developments) 1ha +</t>
  </si>
  <si>
    <t>1.     Commercial Land / Property Transactions</t>
  </si>
  <si>
    <t>Transaction/activity</t>
  </si>
  <si>
    <t>Recommended Fee -</t>
  </si>
  <si>
    <t xml:space="preserve">Property/Surveyors </t>
  </si>
  <si>
    <t>Legal/Solicitor</t>
  </si>
  <si>
    <t>Freehold Transfer / Sale (marketed)</t>
  </si>
  <si>
    <t>Each party to bear own costs</t>
  </si>
  <si>
    <t xml:space="preserve">Each party to bear own costs. </t>
  </si>
  <si>
    <t>(Minimum value £4,000[1])</t>
  </si>
  <si>
    <t>Freehold Transfer / Sale (off-market / special purchaser)</t>
  </si>
  <si>
    <t>1% of greater of market value or agreed price subject to minimum fee £750</t>
  </si>
  <si>
    <t>Simple transfers of land under £1000: £750</t>
  </si>
  <si>
    <t>(Minimum value £4,000)</t>
  </si>
  <si>
    <t xml:space="preserve">For all other transfers by agreement with Legal Services or £100 per hour. </t>
  </si>
  <si>
    <t>New Commercial Lease (marketed)</t>
  </si>
  <si>
    <t>New Commercial Lease (off-market / special purchaser)</t>
  </si>
  <si>
    <t xml:space="preserve">10% of greater of greater of market rent / agreed rent or 1% of market value / agreed premium depending on lease type. </t>
  </si>
  <si>
    <t>By agreement with Legal Services or £100 per hour.</t>
  </si>
  <si>
    <t>Subject to minimum fee £750</t>
  </si>
  <si>
    <t>Supplemental Lease / Short Form Lease or Licence</t>
  </si>
  <si>
    <t>Renewal of lease on same terms (using the same precedent lease as the tenant’s existing lease with no drafting changes (changes to rent, dates etc included).</t>
  </si>
  <si>
    <t>Note: Costs on renewal can only be charged where the lease is contracted out or where a lease is not contracted out but a represented tenant has agreed to pay costs</t>
  </si>
  <si>
    <t>Deed of Release / Deed of Variation or Rectification / Deed of Covenant</t>
  </si>
  <si>
    <t>Licence to Assign / Underlet / Change Use / Alter</t>
  </si>
  <si>
    <t xml:space="preserve">Licence to Assign: £300 minimum </t>
  </si>
  <si>
    <t>Note: + 50% additional charge if more than one element – e.g. to assign and alter would be stated fee x 1.5.</t>
  </si>
  <si>
    <t>Licence to Assign with AGA/GAGA/with guarantor: £500 minimum</t>
  </si>
  <si>
    <t>Surrender of Lease / other legal document.</t>
  </si>
  <si>
    <t>Note: In the case of a surrender and renewal only 50% fee to be charged on surrender and full new lease fee.</t>
  </si>
  <si>
    <r>
      <rPr>
        <sz val="10"/>
        <color theme="0"/>
        <rFont val="Arial"/>
        <family val="2"/>
      </rPr>
      <t>`</t>
    </r>
    <r>
      <rPr>
        <sz val="10"/>
        <color rgb="FF2A1C42"/>
        <rFont val="Arial"/>
        <family val="2"/>
      </rPr>
      <t>1.10</t>
    </r>
  </si>
  <si>
    <t>Registration of Assignment, Underletting or Charge (unless fee otherwise stated in lease)</t>
  </si>
  <si>
    <t>Tenancy at Will</t>
  </si>
  <si>
    <t>£300 minimum</t>
  </si>
  <si>
    <t>Licence to Occupy / Temporary Access Licence e.g. for works access etc</t>
  </si>
  <si>
    <t>Authorised Guarantee Agreement / Other form of Guarantee</t>
  </si>
  <si>
    <t>Rent Deposit Agreement</t>
  </si>
  <si>
    <t>Nomination Agreement</t>
  </si>
  <si>
    <t>Easement / Wayleave / Substation Agreement</t>
  </si>
  <si>
    <t xml:space="preserve">Case by case – minimum fee £500 then hourly rate, total capped at £1,500 depending on complexity. </t>
  </si>
  <si>
    <t>Simple documents: £750</t>
  </si>
  <si>
    <t>Discretion to waive if delivering infrastructure for a Council project.</t>
  </si>
  <si>
    <t>For all other documents by agreement with Legal Services or £100 per hour.</t>
  </si>
  <si>
    <t>Preparation and service of Notices of default (e.g. s.146)</t>
  </si>
  <si>
    <t>Case by Case – minimum fee £250 then hourly rate.</t>
  </si>
  <si>
    <t>Schedule of dilapidations</t>
  </si>
  <si>
    <t>Case by case</t>
  </si>
  <si>
    <t>Agreement for Lease / Option Agreement</t>
  </si>
  <si>
    <t>Minimum fee £500 – case by case, hourly rate applied and capped at £10,000.</t>
  </si>
  <si>
    <t xml:space="preserve">Simple Agreement: £750 </t>
  </si>
  <si>
    <t>If off-market, all Council costs to be underwritten.</t>
  </si>
  <si>
    <t xml:space="preserve">For all other Agreements by agreement with Legal Services or £100 per hour. </t>
  </si>
  <si>
    <t>Legal</t>
  </si>
  <si>
    <t>2.     Right to Buy matters</t>
  </si>
  <si>
    <t>Property</t>
  </si>
  <si>
    <t>Vacation of mortgage/removal of registered charge including sending deeds to borrower’s solicitors</t>
  </si>
  <si>
    <t>Registration of charge (including deferred charges)</t>
  </si>
  <si>
    <t>Notice of Assignment</t>
  </si>
  <si>
    <t>Deed of Variation / Rectification</t>
  </si>
  <si>
    <t>£250 - £500 depending on complexity.</t>
  </si>
  <si>
    <t>£350 for Deed of Variation</t>
  </si>
  <si>
    <t>3.     Beach Huts</t>
  </si>
  <si>
    <t>Consent to assign</t>
  </si>
  <si>
    <t>Notice of assignment for registration of an assignment or a grant of probate of letters of administration</t>
  </si>
  <si>
    <t>Granting new lease</t>
  </si>
  <si>
    <t>4.     S106 Agreements</t>
  </si>
  <si>
    <t>S106 agreements and unilateral undertakings</t>
  </si>
  <si>
    <t>£500 minimum</t>
  </si>
  <si>
    <t>3 or more obligations: £1,500 – £2,500</t>
  </si>
  <si>
    <t>Large sites: £4,000 - £6,000</t>
  </si>
  <si>
    <t>5.     Other / Disbursements</t>
  </si>
  <si>
    <t>Copy documents (non FOI) - certified</t>
  </si>
  <si>
    <t>£50 minimum</t>
  </si>
  <si>
    <t xml:space="preserve">Document recovery charge (if documents held in off site storage) </t>
  </si>
  <si>
    <t>£10 per box required</t>
  </si>
  <si>
    <t xml:space="preserve">Provision of soft copy documents where they are already held electronically </t>
  </si>
  <si>
    <t>Local and Environmental Searches</t>
  </si>
  <si>
    <t>At cost quoted unless unduly complex</t>
  </si>
  <si>
    <t>Land Registry Documents</t>
  </si>
  <si>
    <t xml:space="preserve">Advertising </t>
  </si>
  <si>
    <t>At cost + £25</t>
  </si>
  <si>
    <t>Third party costs (e.g. independent valuation, counsel fees, technical reports needed)</t>
  </si>
  <si>
    <t>At cost quoted</t>
  </si>
  <si>
    <t>Note, additional time cost may be incurred if procurement other than single-source is required.</t>
  </si>
  <si>
    <t xml:space="preserve">               6.     Time charges as applicable / if required.</t>
  </si>
  <si>
    <t>Title</t>
  </si>
  <si>
    <t>Descriptor (indicative)</t>
  </si>
  <si>
    <t>Hourly Rate - Property</t>
  </si>
  <si>
    <t>Director / Head of Service</t>
  </si>
  <si>
    <t xml:space="preserve">Director / Service Lead </t>
  </si>
  <si>
    <t>10+ years Post Qualification Experience</t>
  </si>
  <si>
    <t xml:space="preserve">Team Leader / Senior Surveyor / </t>
  </si>
  <si>
    <t>Team Leader / Manager</t>
  </si>
  <si>
    <t xml:space="preserve">Surveyor / Solicitor/Legal Exec (8 years plus PQE) </t>
  </si>
  <si>
    <t xml:space="preserve">Experienced Surveyor / Solicitor / Legal Executive  </t>
  </si>
  <si>
    <t>8 years Post Qualification Experience</t>
  </si>
  <si>
    <t xml:space="preserve">Surveyor/ Solicitor/Legal Exec </t>
  </si>
  <si>
    <t>0-7 years Post Qualification Experience</t>
  </si>
  <si>
    <t>Graduate Surveyor / Trainee Legal Exec/Trainee Solicitor</t>
  </si>
  <si>
    <t>Paralegal</t>
  </si>
  <si>
    <t>Registration Service</t>
  </si>
  <si>
    <t>No increase by GRO</t>
  </si>
  <si>
    <t>Under Review by GRO</t>
  </si>
  <si>
    <t>From the General Register Office, Office of National Statistics,</t>
  </si>
  <si>
    <t>Statutory Fees set by the GRO * Subject to a potential price increase</t>
  </si>
  <si>
    <t>Cost of Certificates</t>
  </si>
  <si>
    <t>From Registrar who registered Birth, Death or Marriage:</t>
  </si>
  <si>
    <t>Standard Certificate (at time of registration)</t>
  </si>
  <si>
    <t>Short Birth Certificate (at time of registration)</t>
  </si>
  <si>
    <t>Issuing Certificate after time of registration</t>
  </si>
  <si>
    <t>Cost of Copy Certificates</t>
  </si>
  <si>
    <t>Standard Certificate</t>
  </si>
  <si>
    <t>Short Birth Certificate</t>
  </si>
  <si>
    <t xml:space="preserve">Forename added within 12 months of birth registration </t>
  </si>
  <si>
    <t xml:space="preserve">Consideration by Registrar / Superintendent Registrar of a correction application </t>
  </si>
  <si>
    <t xml:space="preserve">Consideration by the Registrar General of a correction application </t>
  </si>
  <si>
    <t>Next Day Service (order by 2pm)</t>
  </si>
  <si>
    <t xml:space="preserve">Postage costs for postal certificates (UK only) Recorded </t>
  </si>
  <si>
    <t xml:space="preserve">Postage costs for postal certificates (UK only) Special Delivery </t>
  </si>
  <si>
    <t>Marriage and Civil Partnership Ceremonies</t>
  </si>
  <si>
    <t>Southend Register Office Approved Premises in City of Southend and Essex</t>
  </si>
  <si>
    <t>Notice Fee per person *</t>
  </si>
  <si>
    <t>On giving notice to a registration authority (Registration Abroad and Certificates) Order 2005, article 17(2) (certified impediment)</t>
  </si>
  <si>
    <t>Registrar - notice of marriage of a house-bound person</t>
  </si>
  <si>
    <t>Registrar – Attending a marriage at the residence of a house-bound person</t>
  </si>
  <si>
    <t>Entering a notice of marriage by Registrar General’s Licence for an end of life person  (not paid to Council)</t>
  </si>
  <si>
    <t>Attending a marriage by Registrar General’s licence for an end of life person (not paid to Council)</t>
  </si>
  <si>
    <t>Issue of Registrar General's licence for an end of life person (not paid to Council)</t>
  </si>
  <si>
    <t xml:space="preserve">Registrar - Attending at a place of worship </t>
  </si>
  <si>
    <t>Registrar - Attending at the residence of a house-bound person</t>
  </si>
  <si>
    <t xml:space="preserve">Consideration by a Superintendent Registrar of a divorce/civil partnership dissolution obtained outside of the British Isles </t>
  </si>
  <si>
    <t xml:space="preserve">Consideration by the Registrar General of a divorce/civil partnership dissolution obtained outside of the British Isles </t>
  </si>
  <si>
    <t xml:space="preserve">Consideration in reduction of 28 day notice to marry </t>
  </si>
  <si>
    <t>Registrar – certification of a place of meeting for religious worship</t>
  </si>
  <si>
    <t>Registration of a building for the solemnisation of marriages</t>
  </si>
  <si>
    <t xml:space="preserve">Registration of a building which has previously been registered for  the solemnisation of marriages </t>
  </si>
  <si>
    <t>Citizenship Ceremonies</t>
  </si>
  <si>
    <t>Application</t>
  </si>
  <si>
    <t>Standard Group Ceremony</t>
  </si>
  <si>
    <t xml:space="preserve">Marriage, Civil Partnership, Renewal of Vows and Commitment Ceremonies  </t>
  </si>
  <si>
    <t>Non statutory fees, set by Local Authority (price includes registrar attendance, room hire, decorative flowers and commerative box) Excludes Marriage/Civil Partnership Certificate at Statutory £11 fee per certificate</t>
  </si>
  <si>
    <t>Jubilee Room</t>
  </si>
  <si>
    <t>Weekdays Monday - Thursday</t>
  </si>
  <si>
    <t>Friday &amp; Saturday</t>
  </si>
  <si>
    <t>Victoria Room</t>
  </si>
  <si>
    <t>Naming Ceremonies</t>
  </si>
  <si>
    <t>Non statutory fees, set by Local Authority (price includes registrar attendance, room hire, decorative flowers &amp; ceremony pack* VAT charge applies) Excludes Marriage/Civil Partnership Certificate at Statutory £11 fee per certificate</t>
  </si>
  <si>
    <t>Approved Premises Marriage/Civil Partnership Ceremonies (price includes registrar attendance &amp; commemorative box) Excludes Marriage/Civil Partnership Certificate at Statutory £11 fee per certificate</t>
  </si>
  <si>
    <t>Monday - Thursday</t>
  </si>
  <si>
    <t>Sundays &amp; Bank Holidays</t>
  </si>
  <si>
    <t>6pm - 9pm Mon - Thurs</t>
  </si>
  <si>
    <t>6pm - 9pm Friday &amp; Saturday</t>
  </si>
  <si>
    <t>6pm - 9pm Sundays and Bank Holidays</t>
  </si>
  <si>
    <t>Approved Premises Renewal of Vows/Commitment Ceremonies (price includes registrar attendance &amp; commemorative box) Excludes Marriage/Civil Partnership Certificate at Statutory £11 fee per certificate</t>
  </si>
  <si>
    <t xml:space="preserve">Approved Premises Naming Ceremonies (price includes registrar attendance &amp; ceremony pack)  </t>
  </si>
  <si>
    <t>Friday &amp; Saturdays</t>
  </si>
  <si>
    <t xml:space="preserve">Individual Citizenship Ceremonies </t>
  </si>
  <si>
    <t>Staff Attendance – Approved Premises (Monday - Friday)</t>
  </si>
  <si>
    <t>Jubilee Room (Monday - Friday) -  includes room hire</t>
  </si>
  <si>
    <t>Victoria Room (Monday - Friday) - includes room hire</t>
  </si>
  <si>
    <t>Premises License Fees</t>
  </si>
  <si>
    <t>Approved Premises Inspection Fee includes health &amp; safety inspection</t>
  </si>
  <si>
    <t>Approved Premises Application – additional room/decision Review</t>
  </si>
  <si>
    <t>Private Premises Health &amp; Safety Inspection</t>
  </si>
  <si>
    <t>Sundry Sales</t>
  </si>
  <si>
    <t>Confetti</t>
  </si>
  <si>
    <t>All appointments - Bookings/amendments/cancellation fees</t>
  </si>
  <si>
    <t>In the event that the customer makes changes to a booking the following fees will apply:</t>
  </si>
  <si>
    <t>For a ceremony (does not apply to Marriages &amp; Civil Partnerships in the Register Office) a £50 deposit is required which is part of the overall fee. If it is subsequently cancelled with : -</t>
  </si>
  <si>
    <t xml:space="preserve"> - amendment of date of ceremony</t>
  </si>
  <si>
    <t xml:space="preserve"> - less than two months notice  - or failure to cancel - no refund full fee lost</t>
  </si>
  <si>
    <t>Full Fee</t>
  </si>
  <si>
    <t xml:space="preserve"> - notice of marriage / civil partnership cancelled within 24 hours of appointment</t>
  </si>
  <si>
    <t>Certificate Search - Incorrect info provided by client 50% of Certificate fee ( £11/2 = £5.50 ) retained</t>
  </si>
  <si>
    <t>Food Certification</t>
  </si>
  <si>
    <t>Standard Food Export Certificate (includes premises endorsements, Health Certificates, Export Certificates and attestations). There will additionally be a charge for officer time pro rata (on average this is 1.5 hours - please see charge no.16 All Services (per hour))*</t>
  </si>
  <si>
    <t>Registration Confirmation letter (all premises including vessels)</t>
  </si>
  <si>
    <t>Registration Confirmation letter-certified (council  stamp)</t>
  </si>
  <si>
    <t>Food Surrender Certificate</t>
  </si>
  <si>
    <t>Food Hygiene Rating Scheme rescore request</t>
  </si>
  <si>
    <t>Food Hygiene Rating Scheme replacement documents</t>
  </si>
  <si>
    <t>Environmental Protection</t>
  </si>
  <si>
    <t>Environmental Regulation of Industrial Processes (Local Air Pollution Control)</t>
  </si>
  <si>
    <t>All Statuatory Fees Published on Defra Website: https://www.gov.uk/government/publications/environmental-regulation-of-industrial-plant-fees-and-charges</t>
  </si>
  <si>
    <t>Pre-Application Planning - Expert Acoustic Advice (cost per hour)</t>
  </si>
  <si>
    <t>Permitted Process enquiry</t>
  </si>
  <si>
    <t>Contaminated Land and other Environmental Information Regulations Search</t>
  </si>
  <si>
    <t>Dog Warden Service</t>
  </si>
  <si>
    <t>Initial Animal Warden fee (includes prescribed fee/collection/transport/initial kennelling/microchipping)</t>
  </si>
  <si>
    <t>Plus Kennelling charge for each additional day or part day</t>
  </si>
  <si>
    <t>Microchipping Fee (if done by Animal Warden)</t>
  </si>
  <si>
    <t>If dog collected before first night kennelling (Prescribed fee + Transport / microchip)</t>
  </si>
  <si>
    <t>Regulatory Services</t>
  </si>
  <si>
    <t xml:space="preserve">All Services (per hour)                                                                         </t>
  </si>
  <si>
    <t>Petroleum - Statutory fees</t>
  </si>
  <si>
    <t>Statutory fees announced in-year</t>
  </si>
  <si>
    <t>Not exceeding 2,500 litres (for 1 Year - additional charges apply for 2/3 Years)</t>
  </si>
  <si>
    <t>Exceeding 2,500 litres but not exceeding 50,000 litres (for 1 Year - additional charges apply for 2/3 Years)</t>
  </si>
  <si>
    <t>Exceeding 50,000 litres (for 1 Year - additional charges apply for 2/3 Years)</t>
  </si>
  <si>
    <t>Research on plans of disused sites</t>
  </si>
  <si>
    <t>Explosives - statutory fees</t>
  </si>
  <si>
    <t>Initial Licence of premises for keeping of explosives (1 Year new Licence - additional fees apply for 2-5 years)</t>
  </si>
  <si>
    <t>Renewal of Licence (1 Year new Licence - additional fees apply for 2-5 years)</t>
  </si>
  <si>
    <t>Variation of Licence (amend name or address of site). Other variations at reasonable cost of work done by Licensing Service.</t>
  </si>
  <si>
    <t>Transfer or replacement of Licence document</t>
  </si>
  <si>
    <t>Licence to sell explosives all year round</t>
  </si>
  <si>
    <t>Licence Variation</t>
  </si>
  <si>
    <t>Transfer of licence</t>
  </si>
  <si>
    <t>Replacent documents</t>
  </si>
  <si>
    <t>Sex Establishments</t>
  </si>
  <si>
    <t>Application fee (non refundable) * + £1500 if it goes to Formal Hearing</t>
  </si>
  <si>
    <t>Annual Licence Renewal* + £1500 if it goes to Formal Hearing</t>
  </si>
  <si>
    <t>Transfer</t>
  </si>
  <si>
    <t>Variation * + £1500 if it goes to Formal Hearing</t>
  </si>
  <si>
    <t>SEV Paragraph 7 Waiver application fee</t>
  </si>
  <si>
    <t>Replacement for lost documents / Change of Circumstances</t>
  </si>
  <si>
    <t>Hackney Carriage and Private Hire Licence Fees</t>
  </si>
  <si>
    <t>Vehicles Hackney Carriage</t>
  </si>
  <si>
    <t>1 Year</t>
  </si>
  <si>
    <t>(Replacement Vehicle Fee)</t>
  </si>
  <si>
    <t>Vehicles Private Hire</t>
  </si>
  <si>
    <t>Replacement Vehicle Fee</t>
  </si>
  <si>
    <t>Drivers</t>
  </si>
  <si>
    <t>Licence Fee on First Application and Knowledge Test: 3 Years or part thereof (non used costs refunded if not successful)</t>
  </si>
  <si>
    <t>Enhanced DVLA Records for check for applicants for Hackney Carriage and Private Hire Drivers Licences</t>
  </si>
  <si>
    <t>Licence Renewal Fee</t>
  </si>
  <si>
    <t>Hackney Carriage Vehicle Licence Transfer Administration Fee</t>
  </si>
  <si>
    <t>Additional DBS check when 1st one has been mislaid by applicant</t>
  </si>
  <si>
    <t>Failure to attend an appointment</t>
  </si>
  <si>
    <t>Private Hire Operators</t>
  </si>
  <si>
    <t>5 Years</t>
  </si>
  <si>
    <t>Between 2 &amp; 3 yrs</t>
  </si>
  <si>
    <t>Less than 2 Years</t>
  </si>
  <si>
    <t>If only 3 or less Private Hire Vehicles Licensed an operator may opt for 1 year</t>
  </si>
  <si>
    <t>Replacements</t>
  </si>
  <si>
    <t>Driver’s Badge</t>
  </si>
  <si>
    <t>Licence Plate</t>
  </si>
  <si>
    <t>Plate Holder</t>
  </si>
  <si>
    <t>Door stikcers (each)</t>
  </si>
  <si>
    <t>Internal Disc</t>
  </si>
  <si>
    <t>Supply of Copy Licence</t>
  </si>
  <si>
    <t>Registers</t>
  </si>
  <si>
    <t>Hackney Carriage Register of Licensees</t>
  </si>
  <si>
    <t>Private Hire Register of Licensees</t>
  </si>
  <si>
    <t>Safety and Licensing</t>
  </si>
  <si>
    <t xml:space="preserve">Skin Piercing Registration </t>
  </si>
  <si>
    <t>Tattoo convention - venue charge</t>
  </si>
  <si>
    <t>Tattoo convention - individual registration</t>
  </si>
  <si>
    <t xml:space="preserve">Massage Establishments - Licence </t>
  </si>
  <si>
    <t>Massage Establishments - Renewal paid prior to renewal period expiry</t>
  </si>
  <si>
    <t>Massage Establishments - Renewal paid after renewal period has expired</t>
  </si>
  <si>
    <t>Access to CCTV Footage</t>
  </si>
  <si>
    <t>Insurance Company evidential requests</t>
  </si>
  <si>
    <t>CCTV Dark Screen Monitoring (excluding set up costs)</t>
  </si>
  <si>
    <t>Barrier Control Management</t>
  </si>
  <si>
    <t>PTZ camera (Busy public space)</t>
  </si>
  <si>
    <t>PTZ camera (Quiet public space/private land)</t>
  </si>
  <si>
    <t>Fixed camera (External)</t>
  </si>
  <si>
    <t>Fixed camera (Internal)</t>
  </si>
  <si>
    <t>Internal PC Based</t>
  </si>
  <si>
    <t>Scrap Metal Dealers</t>
  </si>
  <si>
    <t>Scrap Metal site - New</t>
  </si>
  <si>
    <t>Scrap Metal site - Renewal</t>
  </si>
  <si>
    <t>Scrap Metal site - Variation</t>
  </si>
  <si>
    <t>Additional Scrap Metal site (per site)</t>
  </si>
  <si>
    <t>Scrap Metal Collector- New</t>
  </si>
  <si>
    <t>Scrap Metal Collector- Renewal</t>
  </si>
  <si>
    <t>Scrap Metal Collector- Variation</t>
  </si>
  <si>
    <t xml:space="preserve">Scrap Metal Collector- Change of Address </t>
  </si>
  <si>
    <t>Copy Licence</t>
  </si>
  <si>
    <t>Certified Copy Licence</t>
  </si>
  <si>
    <t>Items on the Highway</t>
  </si>
  <si>
    <t>Licence to place items on the highway (Per Square Metre) (subject to building and planning act being repealled)</t>
  </si>
  <si>
    <t>Pavement Licence (subject to building and planning act NOT being repealled)</t>
  </si>
  <si>
    <t>Energy Services</t>
  </si>
  <si>
    <t>Energy Project Manager (Day Rate)</t>
  </si>
  <si>
    <t xml:space="preserve">Sustainability Officer (Day Rate) </t>
  </si>
  <si>
    <t>Energy Implementation Advice (Day Rate)</t>
  </si>
  <si>
    <t>Southend Town Centre charges</t>
  </si>
  <si>
    <t>Commercial events</t>
  </si>
  <si>
    <t>Mon - Fri (per day)</t>
  </si>
  <si>
    <t>Sat / Sunday (per day)</t>
  </si>
  <si>
    <t>Weekly charge (Mon - Sun)</t>
  </si>
  <si>
    <t>Thurs - Sun inclusive</t>
  </si>
  <si>
    <t>Charities and Community Organisations (events only)</t>
  </si>
  <si>
    <t>Mon - Sun - Victoria Circus / Gateway / Royal Square / City Beach</t>
  </si>
  <si>
    <t>Mon - Sun - Lloyds Bank (Charity Street Collections ONLY)</t>
  </si>
  <si>
    <t xml:space="preserve"> Free </t>
  </si>
  <si>
    <t>Mon - Sun - All other areas (Contact Business Support for more information)</t>
  </si>
  <si>
    <t>Price subject to discussion regarding nature of event (£100 to £1,000)</t>
  </si>
  <si>
    <t>Market Pitch Fee (per 3m x 3m pitch, per day)</t>
  </si>
  <si>
    <t>Tourism charges</t>
  </si>
  <si>
    <t>Filming and photography</t>
  </si>
  <si>
    <t>Location fee - commercial - per hour or part thereof</t>
  </si>
  <si>
    <t>Location fee - non commercial  - per hour or part thereof</t>
  </si>
  <si>
    <t xml:space="preserve">Commercial filming -full day </t>
  </si>
  <si>
    <t>Commercial filming -half day up to 4 hours</t>
  </si>
  <si>
    <t>Non commercial filming - full day</t>
  </si>
  <si>
    <t>Non commercial filming - half day up to 4 hours</t>
  </si>
  <si>
    <t>Photography -Commercial photographic stills</t>
  </si>
  <si>
    <t>Photography -Promotional photographic stills</t>
  </si>
  <si>
    <t>Events</t>
  </si>
  <si>
    <t>Application for an event permit</t>
  </si>
  <si>
    <t>Fleet Hire Charges  - VAT Chargeable in addition on external hire</t>
  </si>
  <si>
    <t>Small Van Full Day</t>
  </si>
  <si>
    <t>Small Van Half Day</t>
  </si>
  <si>
    <t>Small Van Cost Per Mile</t>
  </si>
  <si>
    <t>Large Van Full Day</t>
  </si>
  <si>
    <t>Large Van Half Day</t>
  </si>
  <si>
    <t>Large Van Cost Per Mile</t>
  </si>
  <si>
    <t>Open Back Tipper Full Day/Crew Cab</t>
  </si>
  <si>
    <t>Open Back Tipper Half Day/ Crew Cab</t>
  </si>
  <si>
    <t>Minibus (up to 16 seater) Full Day</t>
  </si>
  <si>
    <t>Minibus (up to 16 seater) Half Day</t>
  </si>
  <si>
    <t>Minibus Cost Per Mile</t>
  </si>
  <si>
    <t>Driving Assessment for small vehicle</t>
  </si>
  <si>
    <t>Training &amp; test for minibus - internal staff and LA Schools only</t>
  </si>
  <si>
    <t>Above with Passenger Transport vehicle</t>
  </si>
  <si>
    <t>Parental Contribution (Post 16 Transport)</t>
  </si>
  <si>
    <t>Parental Contribution</t>
  </si>
  <si>
    <t>£500.00 or total cost whichever is greater</t>
  </si>
  <si>
    <t>Waste Collection</t>
  </si>
  <si>
    <t>The following waste collection charges are set and levied by the Council's Waste Collection Contractor. They are set out here for information purposes only.</t>
  </si>
  <si>
    <t>Garden Waste</t>
  </si>
  <si>
    <t>Garden Waste Sacks (roll of 10 sacks)</t>
  </si>
  <si>
    <t>240 litre Garden waste bin (to purchase, one off cost)</t>
  </si>
  <si>
    <t>52 week garden waste permit (annual payment by direct debit)</t>
  </si>
  <si>
    <t>52 week garden waste permit (payment by cheque/card)</t>
  </si>
  <si>
    <t>Bulky Waste</t>
  </si>
  <si>
    <t>1st individual bulky item</t>
  </si>
  <si>
    <t>2nd individual bulky item</t>
  </si>
  <si>
    <t>3rd individual bulky item</t>
  </si>
  <si>
    <t>4th individual bulky item</t>
  </si>
  <si>
    <t>5th individual bulky item</t>
  </si>
  <si>
    <t>Combined items:</t>
  </si>
  <si>
    <t>Three piece suite</t>
  </si>
  <si>
    <t>Dining Table and 6 chairs</t>
  </si>
  <si>
    <t>Max 5 items booked at any one time, other materials or more than 5 items - quotation needed</t>
  </si>
  <si>
    <t>Admin events and films (payable by all except student film makers)</t>
  </si>
  <si>
    <t>Priory Visitor centre (Wed - Sunday)  cultural, educational &amp; charitable purposes, per hour (or part)</t>
  </si>
  <si>
    <t>Lecture Theatre Wed - Sun (Commercial organisations and Public Meetings held by Political Parties – per hour 10am - 5pm )</t>
  </si>
  <si>
    <t>Lecture Theatre Wed - Sun (Other organisations and Non-Public Meetings of Political Parties – per hour) 10 am - 5pm</t>
  </si>
  <si>
    <t>Lecture Theatre Wed - Sun Projector Charge</t>
  </si>
  <si>
    <t xml:space="preserve"> HBSMR Larger Record Searches</t>
  </si>
  <si>
    <t>School group single session 1.5 hours - 16 up to 30 children</t>
  </si>
  <si>
    <t>School group single session 1.5 hours - up to 15 children</t>
  </si>
  <si>
    <t>School planetarium session</t>
  </si>
  <si>
    <t>Space Plus Session</t>
  </si>
  <si>
    <t>School group half day session  per class (up to 30 )</t>
  </si>
  <si>
    <t>TBD</t>
  </si>
  <si>
    <t>£15.00 for 2 weeks</t>
  </si>
  <si>
    <t>Charity/SCC outreach talk</t>
  </si>
  <si>
    <t>Private Tours by Visitor Engagement Officers</t>
  </si>
  <si>
    <t>Contemporary Elders</t>
  </si>
  <si>
    <t>Schools out of Borough</t>
  </si>
  <si>
    <t>Items placed on the Public Highway Licence (New)</t>
  </si>
  <si>
    <t>Application fee to place items on the public highway. (Licence for up to 12 month period) non refundable</t>
  </si>
  <si>
    <t>Licence fee (12 month period-non refundable)</t>
  </si>
  <si>
    <t>Cost to construct new or extension to existing domestic vehicle crossing (per square metre rate)</t>
  </si>
  <si>
    <t>Cost to construct new or extension to existing commercial vehicle crossing (per square metre rate) NEW</t>
  </si>
  <si>
    <t>All day rate (includes Pier Entry)</t>
  </si>
  <si>
    <t>NEW Administration Fee for full cost home care recipients</t>
  </si>
  <si>
    <t>NEW Invoice Fee for full cost home care recipients</t>
  </si>
  <si>
    <t>Parks &amp; Open Spaces - where applicable.
Refer to signage in car park (specific terms and conditions apply to some car parks)
(VAT applicable)</t>
  </si>
  <si>
    <t>Porters</t>
  </si>
  <si>
    <t>Monday, Tuesday &amp; Wednesday</t>
  </si>
  <si>
    <t>Thursday, Friday and Weekends</t>
  </si>
  <si>
    <t>Each additional 30 minutes</t>
  </si>
  <si>
    <t>Metal Urn or Poly Urn - Child</t>
  </si>
  <si>
    <t>Extra Photos (for each extra batch of 25 photos)</t>
  </si>
  <si>
    <t>Commital Gold - Cremation only (Any age). Family attending (No service, organist or music, incl of enviromental charge) - Resident</t>
  </si>
  <si>
    <t xml:space="preserve">Exclusive Right of Burial including Registration - Non Resident </t>
  </si>
  <si>
    <t>Inscribed Book, Scroll, Tablet or vase not exceeding 20" in height when erected as only memorial marking grave</t>
  </si>
  <si>
    <t>Headstone or similar exceeding 3.0' in overall height (non lawn sections only) per additional ft or part ft</t>
  </si>
  <si>
    <t>Additional Inscription (unless added within 6 months of original grant of memorial rights then no charge)</t>
  </si>
  <si>
    <t>Commital Gold - Cremation only (exceeds 18 years of age). Family attending (No service, organist or music, incl of enviromental charge) -  Non Resident</t>
  </si>
  <si>
    <t>Commital Silver - Cremation only (Any Age) No Family attending (No Service, organist or Music, incl environmental charge) - resident</t>
  </si>
  <si>
    <t>Commital Silver - Cremation only (exceeds 18 years of age) No Family attending (No Service, organist or Music, incl environmental charge) - Non Resident</t>
  </si>
  <si>
    <t>Simple slide show (up to 25 photos playerd on a loopor once at a time of your choosing)</t>
  </si>
  <si>
    <t>Professional Photo Tribute (up to 25 photos set to music of your choice played once  at a time of your choosing)</t>
  </si>
  <si>
    <t>Family History, Census and Parish Register Enquiries - First 30 mins free. Time spent reporting the results of a search will be charged in addition to time spent searching. Charges equivalent to those made by ERO - Chelmsford ** VAT not applicable if enquiry is from overseas.</t>
  </si>
  <si>
    <t>Damaged or Lost Items = Admin Fee plus Replacement Cost (If no replacement cost can be found, cost will be determined by Group Manager)</t>
  </si>
  <si>
    <t xml:space="preserve">Discounts for room bookings:
Commercial  - No discount
Charity, Community  &amp; Council supported projects - 50%
NHS/DWP - 25%
SBC Internal bookings - FREE
Event Southend - 10 free bookings per year, subsequent bookings under partnership discount - 50%
For meetings outside of normal opening hours please refer to Senior Library Managers.
Recurring bookings (minimum 5) - Addt 10% discount                                </t>
  </si>
  <si>
    <t xml:space="preserve">Discounts for Room Bookings:
Commercial  - No discount
Charity, Community &amp; Council supported projects - 50%
NHS/DWP - 25%
SBC Internal bookings - FREE
For meetings outside of normal opening hours please refer to Senior Library Managers.
Recurring bookings (minimum 5) - Addt 10% discount                                </t>
  </si>
  <si>
    <t xml:space="preserve">FORUM SPACE - PEOPLE'S GALLERY - Exhibition of wall mounted art works or crafts by individual artists and craftsmen </t>
  </si>
  <si>
    <t>Play equipment, sculpture, flower beds, shrubs, specimen tree planting  - by negotiation</t>
  </si>
  <si>
    <t>Per Hour 16 and Under (per person)</t>
  </si>
  <si>
    <t>Per Hour 16 and Under (per person) Advantage Card AB</t>
  </si>
  <si>
    <t xml:space="preserve">Per Hour 16 and Under (per person) Advantage Card C </t>
  </si>
  <si>
    <t>18 Holes (Saturday, Sunday &amp; Bank Holidays) - Advantage Card AB</t>
  </si>
  <si>
    <t>18 Holes (Saturday, Sunday &amp; Bank Holidays) - Advantage Card C</t>
  </si>
  <si>
    <t>Lesson Ticket (Golf Foundation Under 18) - Advantage Card AB</t>
  </si>
  <si>
    <t>Lesson Ticket (Golf Foundation Under 18) - Advantage Card C</t>
  </si>
  <si>
    <t xml:space="preserve">Bandstand  - Priory Park 2 hour performance and 2 hour set up fee </t>
  </si>
  <si>
    <t>Resident Under 17/Senior (State Pensionable Age) / Student Category B</t>
  </si>
  <si>
    <t>Advantage Card: Resident Adult Category A</t>
  </si>
  <si>
    <t>Resident Under 17 / Senior (State Pensionable Age) / Student Low Income Category C</t>
  </si>
  <si>
    <t>Priory Visitor Centre, (Wed - Sun) Commercial organisations</t>
  </si>
  <si>
    <t>Priory Visitor centre (Wed - Sun) private functions / parties</t>
  </si>
  <si>
    <t>Lecture Theatre Wed - Sun (SCC partner organisations / charities) per hour. 10am - 5pm</t>
  </si>
  <si>
    <t>Display cases or shop window displays - By Agreement</t>
  </si>
  <si>
    <t>Panels discussions / Artist's talk</t>
  </si>
  <si>
    <t>Panel discussion / Artist Talk concessionary</t>
  </si>
  <si>
    <t>Southend Register Office Approved Premises in City of Southend &amp; Essex (price includes registrar attendance &amp; room hire). Excludes Marriage/Civil Partnership Certificate at Statutory £11 fee per certificate</t>
  </si>
  <si>
    <t>Food Export Certificate additional costs + all services per officer hour charge and additional cost incurred, for sampling and anaylsis (to be advised at the time)</t>
  </si>
  <si>
    <t>Collect / Dispose Unfit Food (per hour)</t>
  </si>
  <si>
    <t>Suspension (Admin Fee)</t>
  </si>
  <si>
    <t>To retrieve and view a file that is stored off-site (Building Control 1975 - 1987)</t>
  </si>
  <si>
    <t>https://www.southend.gov.uk/downloads/download/433/planning-fees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</si>
</sst>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 ;\(#,##0.00\)"/>
    <numFmt numFmtId="166" formatCode="&quot;£&quot;#,##0.00"/>
    <numFmt numFmtId="167" formatCode="#,##0.00\ "/>
  </numFmts>
  <fonts count="59" x14ac:knownFonts="1">
    <font>
      <sz val="11"/>
      <color theme="1"/>
      <name val="Calibri"/>
      <family val="2"/>
      <scheme val="minor"/>
    </font>
    <font>
      <sz val="11"/>
      <color theme="1"/>
      <name val="Calibri"/>
      <family val="2"/>
      <scheme val="minor"/>
    </font>
    <font>
      <sz val="10"/>
      <name val="Arial"/>
      <family val="2"/>
    </font>
    <font>
      <sz val="12"/>
      <name val="Arial"/>
      <family val="2"/>
    </font>
    <font>
      <sz val="12"/>
      <color rgb="FFFF0000"/>
      <name val="Arial"/>
      <family val="2"/>
    </font>
    <font>
      <b/>
      <sz val="12"/>
      <name val="Arial"/>
      <family val="2"/>
    </font>
    <font>
      <b/>
      <sz val="15"/>
      <color theme="3"/>
      <name val="Arial"/>
      <family val="2"/>
    </font>
    <font>
      <b/>
      <sz val="11"/>
      <color theme="3"/>
      <name val="Calibri"/>
      <family val="2"/>
      <scheme val="minor"/>
    </font>
    <font>
      <b/>
      <sz val="10"/>
      <color rgb="FF00B050"/>
      <name val="Arial"/>
      <family val="2"/>
    </font>
    <font>
      <b/>
      <sz val="13"/>
      <color theme="3"/>
      <name val="Arial"/>
      <family val="2"/>
    </font>
    <font>
      <vertAlign val="superscript"/>
      <sz val="12"/>
      <name val="Arial"/>
      <family val="2"/>
    </font>
    <font>
      <sz val="10"/>
      <color theme="1"/>
      <name val="Arial"/>
      <family val="2"/>
    </font>
    <font>
      <sz val="12"/>
      <color rgb="FF7030A0"/>
      <name val="Arial"/>
      <family val="2"/>
    </font>
    <font>
      <sz val="12"/>
      <color rgb="FF00B050"/>
      <name val="Arial"/>
      <family val="2"/>
    </font>
    <font>
      <sz val="12"/>
      <color rgb="FF002060"/>
      <name val="Arial"/>
      <family val="2"/>
    </font>
    <font>
      <b/>
      <u/>
      <sz val="12"/>
      <name val="Arial"/>
      <family val="2"/>
    </font>
    <font>
      <b/>
      <sz val="12"/>
      <color theme="3"/>
      <name val="Arial"/>
      <family val="2"/>
    </font>
    <font>
      <sz val="12"/>
      <color indexed="8"/>
      <name val="Arial"/>
      <family val="2"/>
    </font>
    <font>
      <sz val="12"/>
      <color rgb="FF92D050"/>
      <name val="Arial"/>
      <family val="2"/>
    </font>
    <font>
      <sz val="12"/>
      <color theme="1"/>
      <name val="Arial"/>
      <family val="2"/>
    </font>
    <font>
      <sz val="12"/>
      <color theme="1"/>
      <name val="Calibri"/>
      <family val="2"/>
      <scheme val="minor"/>
    </font>
    <font>
      <u/>
      <sz val="12"/>
      <color theme="10"/>
      <name val="Arial"/>
      <family val="2"/>
    </font>
    <font>
      <b/>
      <sz val="14"/>
      <color rgb="FF000000"/>
      <name val="Calibri"/>
      <family val="2"/>
    </font>
    <font>
      <sz val="11"/>
      <color rgb="FF000000"/>
      <name val="Calibri"/>
      <family val="2"/>
    </font>
    <font>
      <b/>
      <sz val="11"/>
      <color rgb="FFFF0000"/>
      <name val="Calibri"/>
      <family val="2"/>
    </font>
    <font>
      <b/>
      <sz val="11"/>
      <color rgb="FF000000"/>
      <name val="Arial"/>
      <family val="2"/>
    </font>
    <font>
      <sz val="11"/>
      <color rgb="FF000000"/>
      <name val="Arial"/>
      <family val="2"/>
    </font>
    <font>
      <sz val="11"/>
      <name val="Arial"/>
      <family val="2"/>
    </font>
    <font>
      <sz val="10"/>
      <color rgb="FF000000"/>
      <name val="Arial"/>
      <family val="2"/>
    </font>
    <font>
      <sz val="11"/>
      <color theme="1"/>
      <name val="Arial"/>
      <family val="2"/>
    </font>
    <font>
      <b/>
      <sz val="10"/>
      <color rgb="FF7030A0"/>
      <name val="Arial"/>
      <family val="2"/>
    </font>
    <font>
      <sz val="10"/>
      <color rgb="FF00B050"/>
      <name val="Arial"/>
      <family val="2"/>
    </font>
    <font>
      <b/>
      <sz val="10"/>
      <color rgb="FFFFC000"/>
      <name val="Arial"/>
      <family val="2"/>
    </font>
    <font>
      <sz val="10"/>
      <color rgb="FFFF0000"/>
      <name val="Arial"/>
      <family val="2"/>
    </font>
    <font>
      <sz val="10"/>
      <color indexed="10"/>
      <name val="Arial"/>
      <family val="2"/>
    </font>
    <font>
      <sz val="12"/>
      <color indexed="10"/>
      <name val="Arial"/>
      <family val="2"/>
    </font>
    <font>
      <i/>
      <sz val="12"/>
      <name val="Arial"/>
      <family val="2"/>
    </font>
    <font>
      <sz val="12"/>
      <color rgb="FF000000"/>
      <name val="Arial"/>
      <family val="2"/>
    </font>
    <font>
      <strike/>
      <sz val="12"/>
      <name val="Arial"/>
      <family val="2"/>
    </font>
    <font>
      <sz val="12"/>
      <color rgb="FF00B0F0"/>
      <name val="Arial"/>
      <family val="2"/>
    </font>
    <font>
      <sz val="14"/>
      <name val="Arial"/>
      <family val="2"/>
    </font>
    <font>
      <b/>
      <sz val="10"/>
      <color rgb="FFFF0000"/>
      <name val="Arial"/>
      <family val="2"/>
    </font>
    <font>
      <sz val="9"/>
      <name val="Arial"/>
      <family val="2"/>
    </font>
    <font>
      <sz val="11"/>
      <color theme="1"/>
      <name val="Calibri"/>
      <family val="2"/>
    </font>
    <font>
      <b/>
      <sz val="11"/>
      <color theme="1"/>
      <name val="Calibri"/>
      <family val="2"/>
    </font>
    <font>
      <sz val="12"/>
      <color theme="1"/>
      <name val="Calibri"/>
      <family val="2"/>
    </font>
    <font>
      <u/>
      <sz val="6"/>
      <color indexed="12"/>
      <name val="Arial"/>
      <family val="2"/>
    </font>
    <font>
      <u/>
      <sz val="12"/>
      <name val="Arial"/>
      <family val="2"/>
    </font>
    <font>
      <b/>
      <u/>
      <sz val="12"/>
      <color rgb="FFFF0000"/>
      <name val="Arial"/>
      <family val="2"/>
    </font>
    <font>
      <u/>
      <sz val="11"/>
      <color theme="10"/>
      <name val="Calibri"/>
      <family val="2"/>
      <scheme val="minor"/>
    </font>
    <font>
      <b/>
      <sz val="14"/>
      <color theme="3"/>
      <name val="Arial"/>
      <family val="2"/>
    </font>
    <font>
      <b/>
      <sz val="11"/>
      <color rgb="FF2A1C42"/>
      <name val="Arial"/>
      <family val="2"/>
    </font>
    <font>
      <b/>
      <sz val="10"/>
      <color rgb="FF2A1C42"/>
      <name val="Arial"/>
      <family val="2"/>
    </font>
    <font>
      <sz val="10"/>
      <color rgb="FF2A1C42"/>
      <name val="Arial"/>
      <family val="2"/>
    </font>
    <font>
      <sz val="10"/>
      <color theme="0"/>
      <name val="Arial"/>
      <family val="2"/>
    </font>
    <font>
      <b/>
      <sz val="14"/>
      <name val="Arial"/>
      <family val="2"/>
    </font>
    <font>
      <sz val="12"/>
      <color rgb="FF041C2C"/>
      <name val="Arial"/>
      <family val="2"/>
    </font>
    <font>
      <u/>
      <sz val="12"/>
      <color rgb="FF041C2C"/>
      <name val="Arial"/>
      <family val="2"/>
    </font>
    <font>
      <b/>
      <sz val="16"/>
      <color theme="3"/>
      <name val="Arial"/>
      <family val="2"/>
    </font>
  </fonts>
  <fills count="14">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rgb="FFFFB3B3"/>
        <bgColor rgb="FF000000"/>
      </patternFill>
    </fill>
    <fill>
      <patternFill patternType="solid">
        <fgColor rgb="FFD9E1F2"/>
        <bgColor rgb="FF000000"/>
      </patternFill>
    </fill>
    <fill>
      <patternFill patternType="solid">
        <fgColor rgb="FFFFF2CC"/>
        <bgColor rgb="FF000000"/>
      </patternFill>
    </fill>
    <fill>
      <patternFill patternType="solid">
        <fgColor rgb="FFC6E0B4"/>
        <bgColor rgb="FF000000"/>
      </patternFill>
    </fill>
    <fill>
      <patternFill patternType="solid">
        <fgColor rgb="FFFFFFFF"/>
        <bgColor indexed="64"/>
      </patternFill>
    </fill>
    <fill>
      <patternFill patternType="solid">
        <fgColor theme="0"/>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2DFCC"/>
        <bgColor indexed="64"/>
      </patternFill>
    </fill>
  </fills>
  <borders count="4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theme="4" tint="0.499984740745262"/>
      </top>
      <bottom/>
      <diagonal/>
    </border>
    <border>
      <left/>
      <right/>
      <top style="medium">
        <color indexed="64"/>
      </top>
      <bottom style="medium">
        <color indexed="64"/>
      </bottom>
      <diagonal/>
    </border>
    <border>
      <left style="medium">
        <color indexed="64"/>
      </left>
      <right style="medium">
        <color indexed="64"/>
      </right>
      <top style="medium">
        <color indexed="64"/>
      </top>
      <bottom style="thick">
        <color theme="4" tint="0.499984740745262"/>
      </bottom>
      <diagonal/>
    </border>
    <border>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
      <left/>
      <right style="medium">
        <color indexed="64"/>
      </right>
      <top/>
      <bottom style="thick">
        <color theme="4" tint="0.499984740745262"/>
      </bottom>
      <diagonal/>
    </border>
    <border>
      <left style="medium">
        <color indexed="64"/>
      </left>
      <right/>
      <top style="medium">
        <color indexed="64"/>
      </top>
      <bottom style="thick">
        <color theme="4" tint="0.499984740745262"/>
      </bottom>
      <diagonal/>
    </border>
    <border>
      <left/>
      <right style="thin">
        <color indexed="64"/>
      </right>
      <top style="medium">
        <color theme="4" tint="0.39997558519241921"/>
      </top>
      <bottom style="thin">
        <color indexed="64"/>
      </bottom>
      <diagonal/>
    </border>
    <border>
      <left style="thin">
        <color indexed="64"/>
      </left>
      <right style="thin">
        <color indexed="64"/>
      </right>
      <top style="thick">
        <color theme="4"/>
      </top>
      <bottom style="thin">
        <color indexed="64"/>
      </bottom>
      <diagonal/>
    </border>
  </borders>
  <cellStyleXfs count="26">
    <xf numFmtId="0" fontId="0" fillId="0" borderId="0"/>
    <xf numFmtId="43" fontId="1" fillId="0" borderId="0" applyFont="0" applyFill="0" applyBorder="0" applyAlignment="0" applyProtection="0"/>
    <xf numFmtId="0" fontId="6" fillId="0" borderId="1" applyNumberFormat="0" applyFill="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0" fontId="7" fillId="0" borderId="0" applyNumberFormat="0" applyFill="0" applyBorder="0" applyAlignment="0" applyProtection="0"/>
    <xf numFmtId="0" fontId="9" fillId="0" borderId="7" applyNumberFormat="0" applyFill="0" applyAlignment="0" applyProtection="0"/>
    <xf numFmtId="0" fontId="11" fillId="0" borderId="0"/>
    <xf numFmtId="0" fontId="16" fillId="0" borderId="8" applyNumberFormat="0" applyFill="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xf numFmtId="0" fontId="43" fillId="0" borderId="0"/>
    <xf numFmtId="0" fontId="4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49" fillId="0" borderId="0" applyNumberFormat="0" applyFill="0" applyBorder="0" applyAlignment="0" applyProtection="0"/>
    <xf numFmtId="0" fontId="50" fillId="0" borderId="7" applyNumberFormat="0" applyFill="0" applyAlignment="0" applyProtection="0"/>
    <xf numFmtId="0" fontId="9" fillId="0" borderId="8" applyNumberFormat="0" applyFill="0" applyAlignment="0" applyProtection="0"/>
  </cellStyleXfs>
  <cellXfs count="761">
    <xf numFmtId="0" fontId="0" fillId="0" borderId="0" xfId="0"/>
    <xf numFmtId="164" fontId="3" fillId="0" borderId="0" xfId="3" applyNumberFormat="1" applyFont="1"/>
    <xf numFmtId="2" fontId="3" fillId="0" borderId="0" xfId="3" applyNumberFormat="1" applyFont="1"/>
    <xf numFmtId="43" fontId="3" fillId="0" borderId="0" xfId="1" applyFont="1" applyFill="1" applyBorder="1" applyAlignment="1">
      <alignment vertical="center"/>
    </xf>
    <xf numFmtId="43" fontId="3" fillId="2" borderId="0" xfId="1" applyFont="1" applyFill="1" applyBorder="1" applyAlignment="1">
      <alignment vertical="center"/>
    </xf>
    <xf numFmtId="0" fontId="2" fillId="0" borderId="0" xfId="3" applyAlignment="1">
      <alignment horizontal="center"/>
    </xf>
    <xf numFmtId="164" fontId="3" fillId="0" borderId="0" xfId="3" applyNumberFormat="1" applyFont="1" applyAlignment="1">
      <alignment vertical="center" wrapText="1"/>
    </xf>
    <xf numFmtId="164" fontId="3" fillId="0" borderId="0" xfId="3" applyNumberFormat="1" applyFont="1" applyAlignment="1">
      <alignment horizontal="center" vertical="center"/>
    </xf>
    <xf numFmtId="10" fontId="3" fillId="0" borderId="2" xfId="4" applyNumberFormat="1" applyFont="1" applyFill="1" applyBorder="1" applyAlignment="1">
      <alignment horizontal="center" vertical="center"/>
    </xf>
    <xf numFmtId="165" fontId="3" fillId="0" borderId="2" xfId="5" applyNumberFormat="1" applyFont="1" applyFill="1" applyBorder="1" applyAlignment="1">
      <alignment horizontal="right" vertical="center"/>
    </xf>
    <xf numFmtId="43" fontId="3" fillId="0" borderId="2" xfId="1" applyFont="1" applyFill="1" applyBorder="1" applyAlignment="1">
      <alignment vertical="center"/>
    </xf>
    <xf numFmtId="43" fontId="3" fillId="2" borderId="2" xfId="1" applyFont="1" applyFill="1" applyBorder="1" applyAlignment="1">
      <alignment vertical="center"/>
    </xf>
    <xf numFmtId="4" fontId="3" fillId="0" borderId="2" xfId="6" applyNumberFormat="1" applyFont="1" applyBorder="1" applyAlignment="1">
      <alignment horizontal="center" vertical="top" wrapText="1"/>
    </xf>
    <xf numFmtId="164" fontId="3" fillId="0" borderId="2" xfId="3" applyNumberFormat="1" applyFont="1" applyBorder="1" applyAlignment="1">
      <alignment vertical="center" wrapText="1"/>
    </xf>
    <xf numFmtId="164" fontId="3" fillId="0" borderId="2" xfId="3" applyNumberFormat="1" applyFont="1" applyBorder="1" applyAlignment="1">
      <alignment horizontal="center" vertical="center"/>
    </xf>
    <xf numFmtId="164" fontId="4" fillId="0" borderId="0" xfId="3" applyNumberFormat="1" applyFont="1"/>
    <xf numFmtId="43" fontId="3" fillId="0" borderId="2" xfId="1" applyFont="1" applyFill="1" applyBorder="1" applyAlignment="1">
      <alignment horizontal="right" vertical="center"/>
    </xf>
    <xf numFmtId="4" fontId="3" fillId="0" borderId="2" xfId="6" applyNumberFormat="1" applyFont="1" applyBorder="1" applyAlignment="1">
      <alignment horizontal="center" vertical="center" wrapText="1"/>
    </xf>
    <xf numFmtId="0" fontId="3" fillId="0" borderId="2" xfId="7" applyFont="1" applyBorder="1" applyAlignment="1">
      <alignment vertical="center"/>
    </xf>
    <xf numFmtId="0" fontId="3" fillId="2" borderId="2" xfId="7" applyFont="1" applyFill="1" applyBorder="1" applyAlignment="1">
      <alignment vertical="center"/>
    </xf>
    <xf numFmtId="2" fontId="3" fillId="0" borderId="2" xfId="3" applyNumberFormat="1" applyFont="1" applyBorder="1"/>
    <xf numFmtId="164" fontId="5" fillId="0" borderId="2" xfId="8" applyNumberFormat="1" applyFont="1" applyBorder="1" applyAlignment="1">
      <alignment vertical="center" wrapText="1"/>
    </xf>
    <xf numFmtId="10" fontId="5" fillId="0" borderId="2" xfId="4" applyNumberFormat="1" applyFont="1" applyFill="1" applyBorder="1" applyAlignment="1">
      <alignment horizontal="center" vertical="center"/>
    </xf>
    <xf numFmtId="4" fontId="5" fillId="0" borderId="2" xfId="6" applyNumberFormat="1" applyFont="1" applyBorder="1" applyAlignment="1">
      <alignment horizontal="center" vertical="center"/>
    </xf>
    <xf numFmtId="43" fontId="5" fillId="0" borderId="2" xfId="1" applyFont="1" applyFill="1" applyBorder="1" applyAlignment="1">
      <alignment horizontal="center" vertical="center"/>
    </xf>
    <xf numFmtId="43" fontId="5" fillId="0" borderId="6" xfId="1" applyFont="1" applyFill="1" applyBorder="1" applyAlignment="1">
      <alignment horizontal="center" vertical="center" wrapText="1"/>
    </xf>
    <xf numFmtId="164" fontId="5" fillId="0" borderId="2" xfId="3" applyNumberFormat="1" applyFont="1" applyBorder="1" applyAlignment="1">
      <alignment horizontal="center" vertical="center"/>
    </xf>
    <xf numFmtId="164" fontId="6" fillId="0" borderId="1" xfId="2" applyNumberFormat="1" applyFill="1"/>
    <xf numFmtId="43" fontId="6" fillId="0" borderId="1" xfId="2" applyNumberFormat="1" applyFill="1" applyAlignment="1">
      <alignment horizontal="center" vertical="center" wrapText="1"/>
    </xf>
    <xf numFmtId="43" fontId="3" fillId="0" borderId="5" xfId="1" applyFont="1" applyFill="1" applyBorder="1" applyAlignment="1">
      <alignment horizontal="center" vertical="center"/>
    </xf>
    <xf numFmtId="43" fontId="3" fillId="0" borderId="4" xfId="1" applyFont="1" applyFill="1" applyBorder="1" applyAlignment="1">
      <alignment horizontal="center" vertical="center"/>
    </xf>
    <xf numFmtId="49" fontId="6" fillId="0" borderId="1" xfId="2" applyNumberFormat="1" applyFill="1"/>
    <xf numFmtId="164" fontId="5" fillId="0" borderId="2" xfId="6" applyNumberFormat="1" applyFont="1" applyBorder="1" applyAlignment="1">
      <alignment horizontal="center" vertical="center"/>
    </xf>
    <xf numFmtId="164" fontId="5" fillId="0" borderId="2" xfId="6" applyNumberFormat="1" applyFont="1" applyBorder="1" applyAlignment="1">
      <alignment horizontal="center" vertical="center" wrapText="1"/>
    </xf>
    <xf numFmtId="43" fontId="5" fillId="0" borderId="0" xfId="5" applyFont="1" applyFill="1" applyBorder="1" applyAlignment="1">
      <alignment horizontal="center" vertical="center" wrapText="1"/>
    </xf>
    <xf numFmtId="4" fontId="5" fillId="0" borderId="6" xfId="6" applyNumberFormat="1" applyFont="1" applyBorder="1" applyAlignment="1">
      <alignment horizontal="center" vertical="center" wrapText="1"/>
    </xf>
    <xf numFmtId="43" fontId="5" fillId="0" borderId="2" xfId="5" applyFont="1" applyFill="1" applyBorder="1" applyAlignment="1">
      <alignment horizontal="center" vertical="center"/>
    </xf>
    <xf numFmtId="43" fontId="5" fillId="0" borderId="6" xfId="5" applyFont="1" applyFill="1" applyBorder="1" applyAlignment="1">
      <alignment horizontal="center" vertical="center" wrapText="1"/>
    </xf>
    <xf numFmtId="49" fontId="2" fillId="0" borderId="0" xfId="6" applyNumberFormat="1"/>
    <xf numFmtId="164" fontId="3" fillId="0" borderId="0" xfId="6" applyNumberFormat="1" applyFont="1"/>
    <xf numFmtId="0" fontId="3" fillId="0" borderId="2" xfId="6" applyFont="1" applyBorder="1" applyAlignment="1">
      <alignment horizontal="center" vertical="center"/>
    </xf>
    <xf numFmtId="0" fontId="3" fillId="0" borderId="9" xfId="6" applyFont="1" applyBorder="1" applyAlignment="1">
      <alignment vertical="top" wrapText="1"/>
    </xf>
    <xf numFmtId="4" fontId="3" fillId="0" borderId="2" xfId="6" applyNumberFormat="1" applyFont="1" applyBorder="1" applyAlignment="1">
      <alignment horizontal="right" vertical="top" wrapText="1"/>
    </xf>
    <xf numFmtId="43" fontId="3" fillId="0" borderId="2" xfId="5" applyFont="1" applyFill="1" applyBorder="1" applyAlignment="1">
      <alignment horizontal="right" vertical="center"/>
    </xf>
    <xf numFmtId="4" fontId="3" fillId="0" borderId="2" xfId="5" applyNumberFormat="1" applyFont="1" applyFill="1" applyBorder="1" applyAlignment="1">
      <alignment horizontal="right" vertical="center"/>
    </xf>
    <xf numFmtId="49" fontId="8" fillId="0" borderId="0" xfId="6" applyNumberFormat="1" applyFont="1"/>
    <xf numFmtId="0" fontId="3" fillId="0" borderId="9" xfId="6" applyFont="1" applyBorder="1" applyAlignment="1">
      <alignment vertical="center" wrapText="1"/>
    </xf>
    <xf numFmtId="43" fontId="3" fillId="0" borderId="9" xfId="5" applyFont="1" applyFill="1" applyBorder="1" applyAlignment="1">
      <alignment horizontal="right" vertical="center"/>
    </xf>
    <xf numFmtId="10" fontId="3" fillId="0" borderId="9" xfId="4" applyNumberFormat="1" applyFont="1" applyFill="1" applyBorder="1" applyAlignment="1">
      <alignment horizontal="center" vertical="center"/>
    </xf>
    <xf numFmtId="0" fontId="3" fillId="0" borderId="2" xfId="6" applyFont="1" applyBorder="1" applyAlignment="1">
      <alignment vertical="center" wrapText="1"/>
    </xf>
    <xf numFmtId="2" fontId="3" fillId="0" borderId="2" xfId="6" applyNumberFormat="1" applyFont="1" applyBorder="1" applyAlignment="1">
      <alignment horizontal="center"/>
    </xf>
    <xf numFmtId="43" fontId="3" fillId="0" borderId="0" xfId="5" applyFont="1" applyFill="1" applyBorder="1" applyAlignment="1">
      <alignment horizontal="center"/>
    </xf>
    <xf numFmtId="0" fontId="11" fillId="0" borderId="0" xfId="12" applyAlignment="1">
      <alignment horizontal="center"/>
    </xf>
    <xf numFmtId="164" fontId="12" fillId="0" borderId="0" xfId="6" applyNumberFormat="1" applyFont="1" applyAlignment="1">
      <alignment vertical="center"/>
    </xf>
    <xf numFmtId="164" fontId="12" fillId="0" borderId="0" xfId="6" applyNumberFormat="1" applyFont="1" applyAlignment="1">
      <alignment vertical="center" wrapText="1"/>
    </xf>
    <xf numFmtId="164" fontId="3" fillId="0" borderId="0" xfId="6" applyNumberFormat="1" applyFont="1" applyAlignment="1">
      <alignment vertical="center" wrapText="1"/>
    </xf>
    <xf numFmtId="43" fontId="3" fillId="0" borderId="0" xfId="5" applyFont="1" applyFill="1" applyBorder="1" applyAlignment="1">
      <alignment vertical="center"/>
    </xf>
    <xf numFmtId="43" fontId="3" fillId="0" borderId="0" xfId="5" applyFont="1" applyFill="1" applyAlignment="1">
      <alignment horizontal="center" vertical="center"/>
    </xf>
    <xf numFmtId="10" fontId="3" fillId="0" borderId="0" xfId="4" applyNumberFormat="1" applyFont="1" applyFill="1" applyAlignment="1">
      <alignment horizontal="center" vertical="center"/>
    </xf>
    <xf numFmtId="164" fontId="3" fillId="0" borderId="0" xfId="6" applyNumberFormat="1" applyFont="1" applyAlignment="1">
      <alignment vertical="center"/>
    </xf>
    <xf numFmtId="43" fontId="3" fillId="0" borderId="0" xfId="5" applyFont="1" applyFill="1" applyAlignment="1">
      <alignment vertical="center"/>
    </xf>
    <xf numFmtId="164" fontId="4" fillId="0" borderId="0" xfId="6" applyNumberFormat="1" applyFont="1" applyAlignment="1">
      <alignment vertical="center"/>
    </xf>
    <xf numFmtId="164" fontId="4" fillId="0" borderId="0" xfId="6" applyNumberFormat="1" applyFont="1" applyAlignment="1">
      <alignment vertical="center" wrapText="1"/>
    </xf>
    <xf numFmtId="164" fontId="13" fillId="0" borderId="0" xfId="6" applyNumberFormat="1" applyFont="1" applyAlignment="1">
      <alignment vertical="center" wrapText="1"/>
    </xf>
    <xf numFmtId="164" fontId="14" fillId="0" borderId="0" xfId="6" applyNumberFormat="1" applyFont="1" applyAlignment="1">
      <alignment vertical="center" wrapText="1"/>
    </xf>
    <xf numFmtId="164" fontId="3" fillId="0" borderId="10" xfId="6" applyNumberFormat="1" applyFont="1" applyBorder="1" applyAlignment="1">
      <alignment vertical="center"/>
    </xf>
    <xf numFmtId="164" fontId="6" fillId="0" borderId="1" xfId="2" applyNumberFormat="1"/>
    <xf numFmtId="164" fontId="5" fillId="0" borderId="2" xfId="8" applyNumberFormat="1" applyFont="1" applyBorder="1" applyAlignment="1">
      <alignment horizontal="center" vertical="center"/>
    </xf>
    <xf numFmtId="43" fontId="5" fillId="0" borderId="2" xfId="1" applyFont="1" applyFill="1" applyBorder="1" applyAlignment="1">
      <alignment horizontal="center" vertical="center" wrapText="1"/>
    </xf>
    <xf numFmtId="164" fontId="3" fillId="0" borderId="0" xfId="8" applyNumberFormat="1" applyFont="1"/>
    <xf numFmtId="0" fontId="15" fillId="0" borderId="2" xfId="8" applyFont="1" applyBorder="1" applyAlignment="1">
      <alignment vertical="center"/>
    </xf>
    <xf numFmtId="164" fontId="9" fillId="0" borderId="7" xfId="11" applyNumberFormat="1" applyAlignment="1">
      <alignment vertical="center" wrapText="1"/>
    </xf>
    <xf numFmtId="4" fontId="5" fillId="0" borderId="2" xfId="8" applyNumberFormat="1" applyFont="1" applyBorder="1" applyAlignment="1">
      <alignment horizontal="center" vertical="center"/>
    </xf>
    <xf numFmtId="164" fontId="3" fillId="0" borderId="2" xfId="8" applyNumberFormat="1" applyFont="1" applyBorder="1" applyAlignment="1">
      <alignment vertical="center"/>
    </xf>
    <xf numFmtId="0" fontId="9" fillId="0" borderId="7" xfId="11" applyAlignment="1">
      <alignment vertical="center" wrapText="1"/>
    </xf>
    <xf numFmtId="43" fontId="3" fillId="0" borderId="2" xfId="1" applyFont="1" applyFill="1" applyBorder="1" applyAlignment="1">
      <alignment horizontal="right"/>
    </xf>
    <xf numFmtId="0" fontId="5" fillId="0" borderId="2" xfId="8" applyFont="1" applyBorder="1" applyAlignment="1">
      <alignment vertical="center" wrapText="1"/>
    </xf>
    <xf numFmtId="0" fontId="3" fillId="0" borderId="2" xfId="8" applyFont="1" applyBorder="1" applyAlignment="1">
      <alignment horizontal="center" vertical="center"/>
    </xf>
    <xf numFmtId="0" fontId="3" fillId="0" borderId="2" xfId="8" applyFont="1" applyBorder="1" applyAlignment="1">
      <alignment vertical="center" wrapText="1"/>
    </xf>
    <xf numFmtId="43" fontId="17" fillId="0" borderId="2" xfId="1" applyFont="1" applyFill="1" applyBorder="1" applyAlignment="1">
      <alignment horizontal="right" vertical="center"/>
    </xf>
    <xf numFmtId="164" fontId="3" fillId="0" borderId="2" xfId="8" applyNumberFormat="1" applyFont="1" applyBorder="1" applyAlignment="1">
      <alignment vertical="center" wrapText="1"/>
    </xf>
    <xf numFmtId="164" fontId="18" fillId="0" borderId="2" xfId="8" applyNumberFormat="1" applyFont="1" applyBorder="1" applyAlignment="1">
      <alignment vertical="center" wrapText="1"/>
    </xf>
    <xf numFmtId="164" fontId="3" fillId="0" borderId="2" xfId="8" applyNumberFormat="1" applyFont="1" applyBorder="1" applyAlignment="1">
      <alignment horizontal="center" vertical="center"/>
    </xf>
    <xf numFmtId="164" fontId="15" fillId="0" borderId="2" xfId="8" applyNumberFormat="1" applyFont="1" applyBorder="1" applyAlignment="1">
      <alignment vertical="center"/>
    </xf>
    <xf numFmtId="4" fontId="3" fillId="2" borderId="2" xfId="6" applyNumberFormat="1" applyFont="1" applyFill="1" applyBorder="1" applyAlignment="1">
      <alignment horizontal="center" vertical="center" wrapText="1"/>
    </xf>
    <xf numFmtId="43" fontId="3" fillId="2" borderId="2" xfId="1" applyFont="1" applyFill="1" applyBorder="1" applyAlignment="1">
      <alignment horizontal="right" vertical="center"/>
    </xf>
    <xf numFmtId="165" fontId="3" fillId="2" borderId="2" xfId="5" applyNumberFormat="1" applyFont="1" applyFill="1" applyBorder="1" applyAlignment="1">
      <alignment horizontal="right" vertical="center"/>
    </xf>
    <xf numFmtId="10" fontId="3" fillId="2" borderId="2" xfId="4" applyNumberFormat="1" applyFont="1" applyFill="1" applyBorder="1" applyAlignment="1">
      <alignment horizontal="center" vertical="center"/>
    </xf>
    <xf numFmtId="43" fontId="17" fillId="2" borderId="2" xfId="1" applyFont="1" applyFill="1" applyBorder="1" applyAlignment="1">
      <alignment horizontal="right" vertical="center"/>
    </xf>
    <xf numFmtId="164" fontId="4" fillId="0" borderId="2" xfId="8" applyNumberFormat="1" applyFont="1" applyBorder="1" applyAlignment="1">
      <alignment vertical="center" wrapText="1"/>
    </xf>
    <xf numFmtId="4" fontId="4" fillId="0" borderId="2" xfId="6" applyNumberFormat="1" applyFont="1" applyBorder="1" applyAlignment="1">
      <alignment horizontal="center" vertical="center" wrapText="1"/>
    </xf>
    <xf numFmtId="43" fontId="4" fillId="0" borderId="2" xfId="1" applyFont="1" applyFill="1" applyBorder="1" applyAlignment="1">
      <alignment horizontal="right" vertical="center"/>
    </xf>
    <xf numFmtId="165" fontId="4" fillId="0" borderId="2" xfId="5" applyNumberFormat="1" applyFont="1" applyFill="1" applyBorder="1" applyAlignment="1">
      <alignment horizontal="right" vertical="center"/>
    </xf>
    <xf numFmtId="10" fontId="4" fillId="0" borderId="2" xfId="4" applyNumberFormat="1" applyFont="1" applyFill="1" applyBorder="1" applyAlignment="1">
      <alignment horizontal="center" vertical="center"/>
    </xf>
    <xf numFmtId="164" fontId="3" fillId="0" borderId="2" xfId="8" applyNumberFormat="1" applyFont="1" applyBorder="1" applyAlignment="1">
      <alignment horizontal="left" vertical="center" wrapText="1"/>
    </xf>
    <xf numFmtId="164" fontId="2" fillId="0" borderId="0" xfId="8" applyNumberFormat="1"/>
    <xf numFmtId="164" fontId="3" fillId="0" borderId="10" xfId="8" applyNumberFormat="1" applyFont="1" applyBorder="1" applyAlignment="1">
      <alignment vertical="center"/>
    </xf>
    <xf numFmtId="164" fontId="3" fillId="0" borderId="0" xfId="8" applyNumberFormat="1" applyFont="1" applyAlignment="1">
      <alignment vertical="center" wrapText="1"/>
    </xf>
    <xf numFmtId="43" fontId="3" fillId="0" borderId="0" xfId="1" applyFont="1" applyFill="1" applyAlignment="1">
      <alignment vertical="center"/>
    </xf>
    <xf numFmtId="0" fontId="19" fillId="0" borderId="2" xfId="14" applyFont="1" applyBorder="1" applyAlignment="1">
      <alignment horizontal="center"/>
    </xf>
    <xf numFmtId="43" fontId="5" fillId="0" borderId="2" xfId="5" applyFont="1" applyFill="1" applyBorder="1" applyAlignment="1">
      <alignment horizontal="center" vertical="center" wrapText="1"/>
    </xf>
    <xf numFmtId="0" fontId="1" fillId="0" borderId="0" xfId="14"/>
    <xf numFmtId="0" fontId="5" fillId="0" borderId="2" xfId="14" applyFont="1" applyBorder="1" applyAlignment="1">
      <alignment horizontal="left" vertical="center" wrapText="1"/>
    </xf>
    <xf numFmtId="43" fontId="5" fillId="0" borderId="2" xfId="15" applyFont="1" applyFill="1" applyBorder="1" applyAlignment="1">
      <alignment horizontal="center" vertical="center" wrapText="1"/>
    </xf>
    <xf numFmtId="0" fontId="1" fillId="0" borderId="2" xfId="14" applyBorder="1"/>
    <xf numFmtId="164" fontId="3" fillId="0" borderId="2" xfId="6" applyNumberFormat="1" applyFont="1" applyBorder="1" applyAlignment="1">
      <alignment vertical="center" wrapText="1"/>
    </xf>
    <xf numFmtId="4" fontId="3" fillId="0" borderId="2" xfId="6" applyNumberFormat="1" applyFont="1" applyBorder="1" applyAlignment="1">
      <alignment horizontal="center" vertical="center"/>
    </xf>
    <xf numFmtId="43" fontId="3" fillId="0" borderId="2" xfId="15" applyFont="1" applyFill="1" applyBorder="1" applyAlignment="1" applyProtection="1">
      <alignment horizontal="right"/>
    </xf>
    <xf numFmtId="43" fontId="3" fillId="0" borderId="2" xfId="15" applyFont="1" applyFill="1" applyBorder="1"/>
    <xf numFmtId="43" fontId="20" fillId="0" borderId="2" xfId="15" applyFont="1" applyFill="1" applyBorder="1"/>
    <xf numFmtId="43" fontId="0" fillId="0" borderId="0" xfId="14" applyNumberFormat="1" applyFont="1"/>
    <xf numFmtId="43" fontId="19" fillId="0" borderId="2" xfId="15" applyFont="1" applyFill="1" applyBorder="1"/>
    <xf numFmtId="43" fontId="19" fillId="0" borderId="2" xfId="15" applyFont="1" applyFill="1" applyBorder="1" applyAlignment="1">
      <alignment horizontal="right" vertical="center"/>
    </xf>
    <xf numFmtId="43" fontId="21" fillId="0" borderId="2" xfId="15" applyFont="1" applyFill="1" applyBorder="1" applyAlignment="1" applyProtection="1">
      <alignment horizontal="right" vertical="center"/>
    </xf>
    <xf numFmtId="164" fontId="5" fillId="0" borderId="2" xfId="6" applyNumberFormat="1" applyFont="1" applyBorder="1" applyAlignment="1">
      <alignment vertical="center" wrapText="1"/>
    </xf>
    <xf numFmtId="0" fontId="19" fillId="0" borderId="0" xfId="14" applyFont="1" applyAlignment="1">
      <alignment horizontal="center"/>
    </xf>
    <xf numFmtId="43" fontId="0" fillId="0" borderId="0" xfId="15" applyFont="1" applyFill="1"/>
    <xf numFmtId="0" fontId="0" fillId="0" borderId="0" xfId="15" applyNumberFormat="1" applyFont="1" applyFill="1"/>
    <xf numFmtId="0" fontId="19" fillId="0" borderId="0" xfId="14" applyFont="1"/>
    <xf numFmtId="165" fontId="3" fillId="0" borderId="0" xfId="5" applyNumberFormat="1" applyFont="1" applyFill="1" applyBorder="1" applyAlignment="1">
      <alignment horizontal="right" vertical="center"/>
    </xf>
    <xf numFmtId="0" fontId="22" fillId="3" borderId="12" xfId="0" applyFont="1" applyFill="1" applyBorder="1" applyAlignment="1">
      <alignment vertical="center"/>
    </xf>
    <xf numFmtId="0" fontId="22" fillId="0" borderId="12" xfId="0" applyFont="1" applyBorder="1" applyAlignment="1">
      <alignment vertical="center"/>
    </xf>
    <xf numFmtId="0" fontId="23" fillId="0" borderId="0" xfId="0" applyFont="1" applyAlignment="1">
      <alignment vertical="center"/>
    </xf>
    <xf numFmtId="0" fontId="0" fillId="0" borderId="0" xfId="0" applyAlignment="1">
      <alignment vertical="center"/>
    </xf>
    <xf numFmtId="0" fontId="23" fillId="0" borderId="0" xfId="0" applyFont="1"/>
    <xf numFmtId="0" fontId="0" fillId="0" borderId="0" xfId="0" applyAlignment="1">
      <alignment vertical="top"/>
    </xf>
    <xf numFmtId="0" fontId="24" fillId="0" borderId="0" xfId="0" applyFont="1"/>
    <xf numFmtId="0" fontId="0" fillId="2" borderId="0" xfId="0" applyFill="1" applyAlignment="1">
      <alignment horizontal="left" vertical="top"/>
    </xf>
    <xf numFmtId="0" fontId="0" fillId="2" borderId="0" xfId="0" applyFill="1" applyAlignment="1">
      <alignment vertical="center"/>
    </xf>
    <xf numFmtId="166" fontId="0" fillId="2" borderId="0" xfId="0" applyNumberFormat="1" applyFill="1" applyAlignment="1">
      <alignment horizontal="center" vertical="top"/>
    </xf>
    <xf numFmtId="0" fontId="26" fillId="0" borderId="3" xfId="0" applyFont="1" applyBorder="1" applyAlignment="1">
      <alignment vertical="center"/>
    </xf>
    <xf numFmtId="8" fontId="26" fillId="0" borderId="13" xfId="0" applyNumberFormat="1" applyFont="1" applyBorder="1" applyAlignment="1">
      <alignment vertical="center" wrapText="1"/>
    </xf>
    <xf numFmtId="8" fontId="26" fillId="0" borderId="9" xfId="0" applyNumberFormat="1" applyFont="1" applyBorder="1" applyAlignment="1">
      <alignment vertical="center" wrapText="1"/>
    </xf>
    <xf numFmtId="8" fontId="26" fillId="0" borderId="14" xfId="0" applyNumberFormat="1" applyFont="1" applyBorder="1" applyAlignment="1">
      <alignment vertical="center" wrapText="1"/>
    </xf>
    <xf numFmtId="8" fontId="26" fillId="0" borderId="15" xfId="0" applyNumberFormat="1" applyFont="1" applyBorder="1" applyAlignment="1">
      <alignment vertical="center"/>
    </xf>
    <xf numFmtId="0" fontId="26" fillId="0" borderId="13" xfId="0" applyFont="1" applyBorder="1" applyAlignment="1">
      <alignment vertical="center"/>
    </xf>
    <xf numFmtId="0" fontId="26" fillId="0" borderId="16" xfId="0" applyFont="1" applyBorder="1" applyAlignment="1">
      <alignment vertical="center"/>
    </xf>
    <xf numFmtId="8" fontId="26" fillId="0" borderId="17" xfId="0" applyNumberFormat="1" applyFont="1" applyBorder="1" applyAlignment="1">
      <alignment vertical="center"/>
    </xf>
    <xf numFmtId="0" fontId="26" fillId="0" borderId="18" xfId="0" applyFont="1" applyBorder="1" applyAlignment="1">
      <alignment vertical="center"/>
    </xf>
    <xf numFmtId="8" fontId="26" fillId="0" borderId="19" xfId="0" applyNumberFormat="1" applyFont="1" applyBorder="1" applyAlignment="1">
      <alignment vertical="center"/>
    </xf>
    <xf numFmtId="8" fontId="26" fillId="0" borderId="2" xfId="0" applyNumberFormat="1" applyFont="1" applyBorder="1" applyAlignment="1">
      <alignment vertical="center" wrapText="1"/>
    </xf>
    <xf numFmtId="0" fontId="26" fillId="0" borderId="2" xfId="0" applyFont="1" applyBorder="1"/>
    <xf numFmtId="8" fontId="26" fillId="0" borderId="18" xfId="0" applyNumberFormat="1" applyFont="1" applyBorder="1" applyAlignment="1">
      <alignment vertical="center" wrapText="1"/>
    </xf>
    <xf numFmtId="8" fontId="26" fillId="0" borderId="13" xfId="0" applyNumberFormat="1" applyFont="1" applyBorder="1" applyAlignment="1">
      <alignment vertical="center"/>
    </xf>
    <xf numFmtId="8" fontId="26" fillId="0" borderId="2" xfId="0" applyNumberFormat="1" applyFont="1" applyBorder="1" applyAlignment="1">
      <alignment vertical="center"/>
    </xf>
    <xf numFmtId="0" fontId="27" fillId="0" borderId="0" xfId="0" applyFont="1" applyAlignment="1">
      <alignment vertical="center"/>
    </xf>
    <xf numFmtId="0" fontId="26" fillId="3" borderId="2" xfId="0" applyFont="1" applyFill="1" applyBorder="1"/>
    <xf numFmtId="8" fontId="26" fillId="9" borderId="13" xfId="0" applyNumberFormat="1" applyFont="1" applyFill="1" applyBorder="1" applyAlignment="1">
      <alignment vertical="center"/>
    </xf>
    <xf numFmtId="8" fontId="26" fillId="9" borderId="2" xfId="0" applyNumberFormat="1" applyFont="1" applyFill="1" applyBorder="1" applyAlignment="1">
      <alignment vertical="center"/>
    </xf>
    <xf numFmtId="0" fontId="27" fillId="9" borderId="0" xfId="0" applyFont="1" applyFill="1" applyAlignment="1">
      <alignment vertical="center"/>
    </xf>
    <xf numFmtId="0" fontId="26" fillId="2" borderId="13" xfId="0" applyFont="1" applyFill="1" applyBorder="1" applyAlignment="1">
      <alignment vertical="center"/>
    </xf>
    <xf numFmtId="8" fontId="27" fillId="9" borderId="9" xfId="0" applyNumberFormat="1" applyFont="1" applyFill="1" applyBorder="1" applyAlignment="1">
      <alignment vertical="center"/>
    </xf>
    <xf numFmtId="8" fontId="27" fillId="9" borderId="13" xfId="0" applyNumberFormat="1" applyFont="1" applyFill="1" applyBorder="1" applyAlignment="1">
      <alignment vertical="center"/>
    </xf>
    <xf numFmtId="0" fontId="27" fillId="9" borderId="13" xfId="0" applyFont="1" applyFill="1" applyBorder="1" applyAlignment="1">
      <alignment vertical="center"/>
    </xf>
    <xf numFmtId="0" fontId="26" fillId="0" borderId="2" xfId="0" applyFont="1" applyBorder="1" applyAlignment="1">
      <alignment vertical="top"/>
    </xf>
    <xf numFmtId="0" fontId="26" fillId="2" borderId="2" xfId="0" applyFont="1" applyFill="1" applyBorder="1" applyAlignment="1">
      <alignment vertical="center"/>
    </xf>
    <xf numFmtId="0" fontId="28" fillId="2" borderId="13" xfId="0" quotePrefix="1" applyFont="1" applyFill="1" applyBorder="1" applyAlignment="1">
      <alignment horizontal="right" vertical="center" wrapText="1"/>
    </xf>
    <xf numFmtId="8" fontId="26" fillId="2" borderId="13" xfId="0" applyNumberFormat="1" applyFont="1" applyFill="1" applyBorder="1" applyAlignment="1">
      <alignment horizontal="right" vertical="center"/>
    </xf>
    <xf numFmtId="8" fontId="26" fillId="0" borderId="13" xfId="0" applyNumberFormat="1" applyFont="1" applyBorder="1" applyAlignment="1">
      <alignment horizontal="right" vertical="center"/>
    </xf>
    <xf numFmtId="0" fontId="28" fillId="0" borderId="13" xfId="0" quotePrefix="1" applyFont="1" applyBorder="1" applyAlignment="1">
      <alignment horizontal="right" vertical="center" wrapText="1"/>
    </xf>
    <xf numFmtId="0" fontId="26" fillId="0" borderId="13" xfId="0" quotePrefix="1" applyFont="1" applyBorder="1" applyAlignment="1">
      <alignment horizontal="right" vertical="center"/>
    </xf>
    <xf numFmtId="0" fontId="26" fillId="10" borderId="2" xfId="0" applyFont="1" applyFill="1" applyBorder="1" applyAlignment="1">
      <alignment vertical="center"/>
    </xf>
    <xf numFmtId="0" fontId="26" fillId="2" borderId="14" xfId="0" applyFont="1" applyFill="1" applyBorder="1" applyAlignment="1">
      <alignment vertical="center"/>
    </xf>
    <xf numFmtId="0" fontId="26" fillId="10" borderId="2" xfId="0" applyFont="1" applyFill="1" applyBorder="1" applyAlignment="1">
      <alignment vertical="center" wrapText="1"/>
    </xf>
    <xf numFmtId="0" fontId="26" fillId="2" borderId="20" xfId="0" applyFont="1" applyFill="1" applyBorder="1" applyAlignment="1">
      <alignment vertical="center"/>
    </xf>
    <xf numFmtId="0" fontId="26" fillId="2" borderId="21" xfId="0" applyFont="1" applyFill="1" applyBorder="1" applyAlignment="1">
      <alignment vertical="center"/>
    </xf>
    <xf numFmtId="0" fontId="26" fillId="10" borderId="15" xfId="0" applyFont="1" applyFill="1" applyBorder="1" applyAlignment="1">
      <alignment vertical="center"/>
    </xf>
    <xf numFmtId="166" fontId="26" fillId="0" borderId="3" xfId="0" applyNumberFormat="1" applyFont="1" applyBorder="1" applyAlignment="1">
      <alignment horizontal="right" vertical="center"/>
    </xf>
    <xf numFmtId="8" fontId="26" fillId="0" borderId="2" xfId="0" applyNumberFormat="1" applyFont="1" applyBorder="1" applyAlignment="1">
      <alignment wrapText="1"/>
    </xf>
    <xf numFmtId="8" fontId="26" fillId="0" borderId="2" xfId="0" applyNumberFormat="1" applyFont="1" applyBorder="1"/>
    <xf numFmtId="0" fontId="29" fillId="0" borderId="0" xfId="0" applyFont="1" applyAlignment="1">
      <alignment vertical="top"/>
    </xf>
    <xf numFmtId="0" fontId="29" fillId="0" borderId="0" xfId="0" applyFont="1" applyAlignment="1">
      <alignment vertical="center"/>
    </xf>
    <xf numFmtId="0" fontId="26" fillId="2" borderId="2" xfId="0" applyFont="1" applyFill="1" applyBorder="1" applyAlignment="1">
      <alignment vertical="top"/>
    </xf>
    <xf numFmtId="0" fontId="26" fillId="0" borderId="2" xfId="0" quotePrefix="1" applyFont="1" applyBorder="1" applyAlignment="1">
      <alignment wrapText="1"/>
    </xf>
    <xf numFmtId="8" fontId="26" fillId="9" borderId="2" xfId="0" applyNumberFormat="1" applyFont="1" applyFill="1" applyBorder="1"/>
    <xf numFmtId="0" fontId="26" fillId="0" borderId="9" xfId="0" applyFont="1" applyBorder="1" applyAlignment="1">
      <alignment vertical="top"/>
    </xf>
    <xf numFmtId="0" fontId="26" fillId="9" borderId="9" xfId="0" applyFont="1" applyFill="1" applyBorder="1" applyAlignment="1">
      <alignment vertical="top"/>
    </xf>
    <xf numFmtId="0" fontId="26" fillId="9" borderId="9" xfId="0" applyFont="1" applyFill="1" applyBorder="1" applyAlignment="1">
      <alignment vertical="top" wrapText="1"/>
    </xf>
    <xf numFmtId="0" fontId="26" fillId="10" borderId="9" xfId="0" applyFont="1" applyFill="1" applyBorder="1" applyAlignment="1">
      <alignment vertical="top"/>
    </xf>
    <xf numFmtId="0" fontId="26" fillId="2" borderId="9" xfId="0" applyFont="1" applyFill="1" applyBorder="1" applyAlignment="1">
      <alignment vertical="top" wrapText="1"/>
    </xf>
    <xf numFmtId="0" fontId="26" fillId="2" borderId="5" xfId="0" applyFont="1" applyFill="1" applyBorder="1" applyAlignment="1">
      <alignment vertical="center"/>
    </xf>
    <xf numFmtId="0" fontId="26" fillId="2" borderId="3" xfId="0" applyFont="1" applyFill="1" applyBorder="1" applyAlignment="1">
      <alignment vertical="center"/>
    </xf>
    <xf numFmtId="0" fontId="26" fillId="10" borderId="11" xfId="0" applyFont="1" applyFill="1" applyBorder="1" applyAlignment="1">
      <alignment vertical="top" wrapText="1"/>
    </xf>
    <xf numFmtId="0" fontId="26" fillId="10" borderId="2" xfId="0" applyFont="1" applyFill="1" applyBorder="1" applyAlignment="1">
      <alignment vertical="top" wrapText="1"/>
    </xf>
    <xf numFmtId="0" fontId="26" fillId="10" borderId="2" xfId="0" applyFont="1" applyFill="1" applyBorder="1" applyAlignment="1">
      <alignment vertical="top"/>
    </xf>
    <xf numFmtId="0" fontId="25" fillId="0" borderId="0" xfId="0" applyFont="1" applyAlignment="1">
      <alignment vertical="top"/>
    </xf>
    <xf numFmtId="164" fontId="5" fillId="0" borderId="23" xfId="8" applyNumberFormat="1" applyFont="1" applyBorder="1" applyAlignment="1">
      <alignment horizontal="center" vertical="center"/>
    </xf>
    <xf numFmtId="164" fontId="3" fillId="0" borderId="2" xfId="6" applyNumberFormat="1" applyFont="1" applyBorder="1" applyAlignment="1">
      <alignment vertical="center"/>
    </xf>
    <xf numFmtId="0" fontId="15" fillId="0" borderId="2" xfId="6" applyFont="1" applyBorder="1" applyAlignment="1">
      <alignment vertical="center" wrapText="1"/>
    </xf>
    <xf numFmtId="43" fontId="3" fillId="0" borderId="2" xfId="5" applyFont="1" applyFill="1" applyBorder="1" applyAlignment="1">
      <alignment horizontal="right"/>
    </xf>
    <xf numFmtId="164" fontId="3" fillId="0" borderId="3" xfId="6" applyNumberFormat="1" applyFont="1" applyBorder="1" applyAlignment="1">
      <alignment vertical="center" wrapText="1"/>
    </xf>
    <xf numFmtId="43" fontId="3" fillId="0" borderId="4" xfId="5" applyFont="1" applyFill="1" applyBorder="1" applyAlignment="1">
      <alignment vertical="center"/>
    </xf>
    <xf numFmtId="43" fontId="4" fillId="0" borderId="2" xfId="5" applyFont="1" applyFill="1" applyBorder="1" applyAlignment="1">
      <alignment vertical="center"/>
    </xf>
    <xf numFmtId="0" fontId="3" fillId="0" borderId="2" xfId="0" applyFont="1" applyBorder="1"/>
    <xf numFmtId="43" fontId="3" fillId="0" borderId="2" xfId="5" applyFont="1" applyFill="1" applyBorder="1" applyAlignment="1">
      <alignment vertical="center"/>
    </xf>
    <xf numFmtId="0" fontId="19" fillId="0" borderId="2" xfId="0" applyFont="1" applyBorder="1"/>
    <xf numFmtId="164" fontId="3" fillId="0" borderId="0" xfId="6" applyNumberFormat="1" applyFont="1" applyAlignment="1">
      <alignment horizontal="center" vertical="center" wrapText="1"/>
    </xf>
    <xf numFmtId="0" fontId="2" fillId="0" borderId="2" xfId="3" applyBorder="1"/>
    <xf numFmtId="0" fontId="3" fillId="0" borderId="2" xfId="3" applyFont="1" applyBorder="1" applyAlignment="1">
      <alignment vertical="center" wrapText="1"/>
    </xf>
    <xf numFmtId="164" fontId="3" fillId="0" borderId="2" xfId="3" applyNumberFormat="1" applyFont="1" applyBorder="1"/>
    <xf numFmtId="0" fontId="5" fillId="0" borderId="2" xfId="3" applyFont="1" applyBorder="1" applyAlignment="1">
      <alignment vertical="center" wrapText="1"/>
    </xf>
    <xf numFmtId="43" fontId="3" fillId="0" borderId="2" xfId="12" applyNumberFormat="1" applyFont="1" applyBorder="1" applyAlignment="1">
      <alignment horizontal="right" vertical="center"/>
    </xf>
    <xf numFmtId="43" fontId="19" fillId="0" borderId="2" xfId="1" applyFont="1" applyFill="1" applyBorder="1" applyAlignment="1">
      <alignment horizontal="right" vertical="center"/>
    </xf>
    <xf numFmtId="43" fontId="3" fillId="0" borderId="2" xfId="1" applyFont="1" applyFill="1" applyBorder="1" applyAlignment="1">
      <alignment horizontal="center" vertical="center"/>
    </xf>
    <xf numFmtId="164" fontId="3" fillId="0" borderId="2" xfId="3" applyNumberFormat="1" applyFont="1" applyBorder="1" applyAlignment="1">
      <alignment horizontal="center"/>
    </xf>
    <xf numFmtId="164" fontId="3" fillId="0" borderId="2" xfId="3" applyNumberFormat="1" applyFont="1" applyBorder="1" applyAlignment="1">
      <alignment vertical="center"/>
    </xf>
    <xf numFmtId="164" fontId="3" fillId="0" borderId="0" xfId="3" applyNumberFormat="1" applyFont="1" applyAlignment="1">
      <alignment vertical="center"/>
    </xf>
    <xf numFmtId="164" fontId="4" fillId="0" borderId="2" xfId="3" applyNumberFormat="1" applyFont="1" applyBorder="1" applyAlignment="1">
      <alignment horizontal="center" vertical="center"/>
    </xf>
    <xf numFmtId="43" fontId="5" fillId="0" borderId="2" xfId="1" applyFont="1" applyFill="1" applyBorder="1" applyAlignment="1">
      <alignment vertical="center"/>
    </xf>
    <xf numFmtId="43" fontId="4" fillId="0" borderId="2" xfId="1" applyFont="1" applyFill="1" applyBorder="1" applyAlignment="1">
      <alignment vertical="center"/>
    </xf>
    <xf numFmtId="43" fontId="4" fillId="0" borderId="2" xfId="1" applyFont="1" applyFill="1" applyBorder="1" applyAlignment="1">
      <alignment horizontal="center" vertical="center"/>
    </xf>
    <xf numFmtId="4" fontId="4" fillId="0" borderId="2" xfId="5" applyNumberFormat="1" applyFont="1" applyFill="1" applyBorder="1" applyAlignment="1">
      <alignment horizontal="right" vertical="center"/>
    </xf>
    <xf numFmtId="4" fontId="19" fillId="0" borderId="2" xfId="6" applyNumberFormat="1" applyFont="1" applyBorder="1" applyAlignment="1">
      <alignment horizontal="center" vertical="center" wrapText="1"/>
    </xf>
    <xf numFmtId="43" fontId="19" fillId="0" borderId="2" xfId="1" applyFont="1" applyFill="1" applyBorder="1" applyAlignment="1">
      <alignment vertical="center"/>
    </xf>
    <xf numFmtId="0" fontId="3" fillId="0" borderId="0" xfId="3" applyFont="1" applyAlignment="1">
      <alignment vertical="center" wrapText="1"/>
    </xf>
    <xf numFmtId="0" fontId="2" fillId="0" borderId="0" xfId="3"/>
    <xf numFmtId="0" fontId="6" fillId="0" borderId="1" xfId="2"/>
    <xf numFmtId="164" fontId="5" fillId="0" borderId="22" xfId="8" applyNumberFormat="1" applyFont="1" applyBorder="1" applyAlignment="1">
      <alignment horizontal="center" vertical="center"/>
    </xf>
    <xf numFmtId="44" fontId="3" fillId="0" borderId="2" xfId="16" applyFont="1" applyFill="1" applyBorder="1" applyAlignment="1">
      <alignment vertical="center"/>
    </xf>
    <xf numFmtId="4" fontId="3" fillId="0" borderId="2" xfId="8" applyNumberFormat="1" applyFont="1" applyBorder="1" applyAlignment="1">
      <alignment vertical="center"/>
    </xf>
    <xf numFmtId="0" fontId="2" fillId="0" borderId="0" xfId="8"/>
    <xf numFmtId="167" fontId="3" fillId="0" borderId="2" xfId="16" applyNumberFormat="1" applyFont="1" applyFill="1" applyBorder="1" applyAlignment="1">
      <alignment vertical="center"/>
    </xf>
    <xf numFmtId="167" fontId="3" fillId="0" borderId="2" xfId="8" applyNumberFormat="1" applyFont="1" applyBorder="1" applyAlignment="1">
      <alignment vertical="center"/>
    </xf>
    <xf numFmtId="0" fontId="3" fillId="0" borderId="0" xfId="8" applyFont="1"/>
    <xf numFmtId="6" fontId="3" fillId="0" borderId="0" xfId="8" applyNumberFormat="1" applyFont="1"/>
    <xf numFmtId="0" fontId="2" fillId="0" borderId="0" xfId="8" applyAlignment="1">
      <alignment horizontal="center"/>
    </xf>
    <xf numFmtId="49" fontId="6" fillId="0" borderId="1" xfId="2" applyNumberFormat="1"/>
    <xf numFmtId="164" fontId="5" fillId="0" borderId="23" xfId="6" applyNumberFormat="1" applyFont="1" applyBorder="1" applyAlignment="1">
      <alignment horizontal="center" vertical="center" wrapText="1"/>
    </xf>
    <xf numFmtId="0" fontId="15" fillId="0" borderId="2" xfId="6" applyFont="1" applyBorder="1" applyAlignment="1">
      <alignment horizontal="center" vertical="center"/>
    </xf>
    <xf numFmtId="0" fontId="3" fillId="0" borderId="5" xfId="6" applyFont="1" applyBorder="1" applyAlignment="1">
      <alignment vertical="center" wrapText="1"/>
    </xf>
    <xf numFmtId="0" fontId="3" fillId="0" borderId="2" xfId="6" applyFont="1" applyBorder="1" applyAlignment="1">
      <alignment wrapText="1"/>
    </xf>
    <xf numFmtId="0" fontId="3" fillId="0" borderId="2" xfId="6" applyFont="1" applyBorder="1" applyAlignment="1">
      <alignment vertical="top" wrapText="1"/>
    </xf>
    <xf numFmtId="0" fontId="9" fillId="0" borderId="7" xfId="11" applyAlignment="1">
      <alignment vertical="top" wrapText="1"/>
    </xf>
    <xf numFmtId="49" fontId="30" fillId="0" borderId="0" xfId="6" applyNumberFormat="1" applyFont="1"/>
    <xf numFmtId="9" fontId="3" fillId="0" borderId="2" xfId="5" applyNumberFormat="1" applyFont="1" applyFill="1" applyBorder="1" applyAlignment="1">
      <alignment horizontal="right" vertical="center"/>
    </xf>
    <xf numFmtId="0" fontId="9" fillId="0" borderId="7" xfId="11" applyFill="1" applyAlignment="1">
      <alignment wrapText="1"/>
    </xf>
    <xf numFmtId="49" fontId="31" fillId="0" borderId="0" xfId="6" applyNumberFormat="1" applyFont="1"/>
    <xf numFmtId="164" fontId="3" fillId="0" borderId="2" xfId="6" applyNumberFormat="1" applyFont="1" applyBorder="1" applyAlignment="1">
      <alignment horizontal="center" vertical="center"/>
    </xf>
    <xf numFmtId="49" fontId="32" fillId="0" borderId="0" xfId="6" applyNumberFormat="1" applyFont="1"/>
    <xf numFmtId="2" fontId="3" fillId="0" borderId="2" xfId="4" applyNumberFormat="1" applyFont="1" applyFill="1" applyBorder="1" applyAlignment="1">
      <alignment horizontal="center" vertical="center"/>
    </xf>
    <xf numFmtId="0" fontId="3" fillId="0" borderId="6" xfId="6" applyFont="1" applyBorder="1" applyAlignment="1">
      <alignment vertical="top" wrapText="1"/>
    </xf>
    <xf numFmtId="0" fontId="3" fillId="0" borderId="2" xfId="6" applyFont="1" applyBorder="1" applyAlignment="1">
      <alignment horizontal="left" wrapText="1"/>
    </xf>
    <xf numFmtId="0" fontId="3" fillId="0" borderId="2" xfId="12" applyFont="1" applyBorder="1" applyAlignment="1">
      <alignment wrapText="1"/>
    </xf>
    <xf numFmtId="10" fontId="3" fillId="0" borderId="2" xfId="4" applyNumberFormat="1" applyFont="1" applyFill="1" applyBorder="1" applyAlignment="1">
      <alignment horizontal="center"/>
    </xf>
    <xf numFmtId="49" fontId="33" fillId="0" borderId="0" xfId="6" applyNumberFormat="1" applyFont="1"/>
    <xf numFmtId="49" fontId="34" fillId="0" borderId="0" xfId="6" applyNumberFormat="1" applyFont="1"/>
    <xf numFmtId="164" fontId="35" fillId="0" borderId="0" xfId="6" applyNumberFormat="1" applyFont="1"/>
    <xf numFmtId="0" fontId="3" fillId="0" borderId="2" xfId="6" applyFont="1" applyBorder="1" applyAlignment="1">
      <alignment horizontal="left" vertical="top" wrapText="1"/>
    </xf>
    <xf numFmtId="0" fontId="2" fillId="0" borderId="2" xfId="12" applyFont="1" applyBorder="1" applyAlignment="1">
      <alignment horizontal="center" vertical="center"/>
    </xf>
    <xf numFmtId="49" fontId="32" fillId="0" borderId="0" xfId="6" applyNumberFormat="1" applyFont="1" applyAlignment="1">
      <alignment vertical="center"/>
    </xf>
    <xf numFmtId="0" fontId="5" fillId="0" borderId="2" xfId="6" applyFont="1" applyBorder="1" applyAlignment="1">
      <alignment wrapText="1"/>
    </xf>
    <xf numFmtId="49" fontId="2" fillId="0" borderId="10" xfId="6" applyNumberFormat="1" applyBorder="1" applyAlignment="1">
      <alignment horizontal="left" vertical="center"/>
    </xf>
    <xf numFmtId="0" fontId="3" fillId="0" borderId="2" xfId="6" applyFont="1" applyBorder="1" applyAlignment="1">
      <alignment horizontal="left" vertical="center" wrapText="1"/>
    </xf>
    <xf numFmtId="49" fontId="2" fillId="0" borderId="10" xfId="6" applyNumberFormat="1" applyBorder="1" applyAlignment="1">
      <alignment horizontal="left"/>
    </xf>
    <xf numFmtId="43" fontId="3" fillId="0" borderId="2" xfId="5" applyFont="1" applyFill="1" applyBorder="1" applyAlignment="1">
      <alignment horizontal="right" vertical="center" wrapText="1"/>
    </xf>
    <xf numFmtId="164" fontId="3" fillId="0" borderId="0" xfId="6" applyNumberFormat="1" applyFont="1" applyAlignment="1">
      <alignment wrapText="1"/>
    </xf>
    <xf numFmtId="49" fontId="2" fillId="0" borderId="0" xfId="6" applyNumberFormat="1" applyAlignment="1">
      <alignment horizontal="left" vertical="center"/>
    </xf>
    <xf numFmtId="0" fontId="36" fillId="0" borderId="2" xfId="6" applyFont="1" applyBorder="1" applyAlignment="1">
      <alignment vertical="top" wrapText="1"/>
    </xf>
    <xf numFmtId="49" fontId="11" fillId="0" borderId="10" xfId="12" applyNumberFormat="1" applyBorder="1" applyAlignment="1">
      <alignment vertical="center"/>
    </xf>
    <xf numFmtId="43" fontId="3" fillId="0" borderId="2" xfId="5" applyFont="1" applyFill="1" applyBorder="1" applyAlignment="1">
      <alignment horizontal="center" vertical="center" wrapText="1"/>
    </xf>
    <xf numFmtId="164" fontId="35" fillId="0" borderId="2" xfId="6" applyNumberFormat="1" applyFont="1" applyBorder="1" applyAlignment="1">
      <alignment horizontal="center" vertical="center"/>
    </xf>
    <xf numFmtId="49" fontId="2" fillId="0" borderId="10" xfId="6" applyNumberFormat="1" applyBorder="1" applyAlignment="1">
      <alignment vertical="top" wrapText="1"/>
    </xf>
    <xf numFmtId="43" fontId="3" fillId="0" borderId="2" xfId="5" applyFont="1" applyFill="1" applyBorder="1" applyAlignment="1">
      <alignment horizontal="center" vertical="center"/>
    </xf>
    <xf numFmtId="49" fontId="11" fillId="0" borderId="10" xfId="12" applyNumberFormat="1" applyBorder="1" applyAlignment="1">
      <alignment vertical="top" wrapText="1"/>
    </xf>
    <xf numFmtId="49" fontId="11" fillId="0" borderId="10" xfId="12" applyNumberFormat="1" applyBorder="1" applyAlignment="1">
      <alignment horizontal="left" vertical="top"/>
    </xf>
    <xf numFmtId="43" fontId="3" fillId="0" borderId="5" xfId="5" applyFont="1" applyFill="1" applyBorder="1" applyAlignment="1">
      <alignment horizontal="right" vertical="center"/>
    </xf>
    <xf numFmtId="0" fontId="5" fillId="0" borderId="2" xfId="6" applyFont="1" applyBorder="1" applyAlignment="1">
      <alignment horizontal="left" vertical="top" wrapText="1"/>
    </xf>
    <xf numFmtId="49" fontId="3" fillId="0" borderId="0" xfId="6" applyNumberFormat="1" applyFont="1" applyAlignment="1">
      <alignment wrapText="1"/>
    </xf>
    <xf numFmtId="43" fontId="3" fillId="0" borderId="5" xfId="5" applyFont="1" applyFill="1" applyBorder="1" applyAlignment="1">
      <alignment horizontal="center" vertical="center"/>
    </xf>
    <xf numFmtId="0" fontId="2" fillId="0" borderId="4" xfId="12" applyFont="1" applyBorder="1" applyAlignment="1">
      <alignment horizontal="center" vertical="center"/>
    </xf>
    <xf numFmtId="0" fontId="2" fillId="0" borderId="3" xfId="12" applyFont="1" applyBorder="1" applyAlignment="1">
      <alignment horizontal="center" vertical="center"/>
    </xf>
    <xf numFmtId="49" fontId="2" fillId="0" borderId="2" xfId="6" applyNumberFormat="1" applyBorder="1" applyAlignment="1">
      <alignment horizontal="center" vertical="center"/>
    </xf>
    <xf numFmtId="164" fontId="3" fillId="0" borderId="0" xfId="6" applyNumberFormat="1" applyFont="1" applyAlignment="1">
      <alignment horizontal="center" vertical="center"/>
    </xf>
    <xf numFmtId="164" fontId="4" fillId="0" borderId="0" xfId="6" applyNumberFormat="1" applyFont="1" applyAlignment="1">
      <alignment horizontal="center" vertical="center"/>
    </xf>
    <xf numFmtId="164" fontId="3" fillId="0" borderId="10" xfId="6" applyNumberFormat="1" applyFont="1" applyBorder="1" applyAlignment="1">
      <alignment horizontal="center" vertical="center"/>
    </xf>
    <xf numFmtId="0" fontId="15" fillId="0" borderId="2" xfId="6" applyFont="1" applyBorder="1" applyAlignment="1">
      <alignment vertical="center"/>
    </xf>
    <xf numFmtId="4" fontId="4" fillId="0" borderId="2" xfId="6" applyNumberFormat="1" applyFont="1" applyBorder="1" applyAlignment="1">
      <alignment horizontal="center" vertical="center"/>
    </xf>
    <xf numFmtId="43" fontId="3" fillId="0" borderId="4" xfId="1" applyFont="1" applyFill="1" applyBorder="1" applyAlignment="1">
      <alignment horizontal="right" vertical="center"/>
    </xf>
    <xf numFmtId="0" fontId="37" fillId="0" borderId="2" xfId="0" applyFont="1" applyBorder="1" applyAlignment="1">
      <alignment vertical="center" wrapText="1"/>
    </xf>
    <xf numFmtId="10" fontId="3" fillId="0" borderId="2" xfId="4" applyNumberFormat="1" applyFont="1" applyFill="1" applyBorder="1" applyAlignment="1">
      <alignment horizontal="right" vertical="center"/>
    </xf>
    <xf numFmtId="2" fontId="3" fillId="0" borderId="2" xfId="6" applyNumberFormat="1" applyFont="1" applyBorder="1" applyAlignment="1">
      <alignment horizontal="right"/>
    </xf>
    <xf numFmtId="43" fontId="3" fillId="0" borderId="2" xfId="1" applyFont="1" applyFill="1" applyBorder="1" applyAlignment="1">
      <alignment horizontal="center"/>
    </xf>
    <xf numFmtId="0" fontId="3" fillId="0" borderId="2" xfId="6" applyFont="1" applyBorder="1"/>
    <xf numFmtId="43" fontId="3" fillId="0" borderId="5" xfId="1" applyFont="1" applyFill="1" applyBorder="1" applyAlignment="1">
      <alignment horizontal="right" vertical="center"/>
    </xf>
    <xf numFmtId="43" fontId="3" fillId="0" borderId="3" xfId="1" applyFont="1" applyFill="1" applyBorder="1" applyAlignment="1">
      <alignment horizontal="right" vertical="center"/>
    </xf>
    <xf numFmtId="43" fontId="38" fillId="0" borderId="5" xfId="1" applyFont="1" applyFill="1" applyBorder="1" applyAlignment="1">
      <alignment vertical="center" wrapText="1"/>
    </xf>
    <xf numFmtId="43" fontId="38" fillId="0" borderId="5" xfId="1" applyFont="1" applyFill="1" applyBorder="1" applyAlignment="1">
      <alignment horizontal="center" vertical="center" wrapText="1"/>
    </xf>
    <xf numFmtId="43" fontId="38" fillId="0" borderId="3" xfId="1" applyFont="1" applyFill="1" applyBorder="1" applyAlignment="1">
      <alignment vertical="center" wrapText="1"/>
    </xf>
    <xf numFmtId="43" fontId="38" fillId="0" borderId="2" xfId="1" applyFont="1" applyFill="1" applyBorder="1" applyAlignment="1">
      <alignment horizontal="right" vertical="center"/>
    </xf>
    <xf numFmtId="43" fontId="3" fillId="0" borderId="0" xfId="1" applyFont="1" applyFill="1" applyAlignment="1">
      <alignment horizontal="center"/>
    </xf>
    <xf numFmtId="0" fontId="3" fillId="0" borderId="10" xfId="6" applyFont="1" applyBorder="1" applyAlignment="1">
      <alignment horizontal="center" vertical="center"/>
    </xf>
    <xf numFmtId="49" fontId="3" fillId="0" borderId="2" xfId="6" applyNumberFormat="1" applyFont="1" applyBorder="1" applyAlignment="1">
      <alignment horizontal="center" vertical="center"/>
    </xf>
    <xf numFmtId="164" fontId="3" fillId="0" borderId="2" xfId="6" applyNumberFormat="1" applyFont="1" applyBorder="1" applyAlignment="1">
      <alignment horizontal="center" vertical="center" wrapText="1"/>
    </xf>
    <xf numFmtId="4" fontId="3" fillId="0" borderId="3" xfId="6" applyNumberFormat="1" applyFont="1" applyBorder="1" applyAlignment="1">
      <alignment horizontal="center" vertical="center"/>
    </xf>
    <xf numFmtId="0" fontId="3" fillId="0" borderId="2" xfId="8" applyFont="1" applyBorder="1" applyAlignment="1">
      <alignment horizontal="left" vertical="center" wrapText="1"/>
    </xf>
    <xf numFmtId="164" fontId="39" fillId="0" borderId="0" xfId="6" applyNumberFormat="1" applyFont="1" applyAlignment="1">
      <alignment vertical="center" wrapText="1"/>
    </xf>
    <xf numFmtId="43" fontId="3" fillId="0" borderId="0" xfId="1" applyFont="1" applyFill="1" applyAlignment="1">
      <alignment horizontal="center" vertical="center"/>
    </xf>
    <xf numFmtId="0" fontId="15" fillId="0" borderId="2" xfId="7" applyFont="1" applyBorder="1" applyAlignment="1">
      <alignment vertical="center"/>
    </xf>
    <xf numFmtId="164" fontId="3" fillId="0" borderId="2" xfId="7" applyNumberFormat="1" applyFont="1" applyBorder="1" applyAlignment="1">
      <alignment vertical="center" wrapText="1"/>
    </xf>
    <xf numFmtId="164" fontId="3" fillId="0" borderId="0" xfId="7" applyNumberFormat="1" applyFont="1"/>
    <xf numFmtId="0" fontId="2" fillId="0" borderId="0" xfId="7"/>
    <xf numFmtId="164" fontId="3" fillId="0" borderId="10" xfId="7" applyNumberFormat="1" applyFont="1" applyBorder="1" applyAlignment="1">
      <alignment vertical="center"/>
    </xf>
    <xf numFmtId="0" fontId="15" fillId="0" borderId="2" xfId="7" applyFont="1" applyBorder="1" applyAlignment="1">
      <alignment vertical="center" wrapText="1"/>
    </xf>
    <xf numFmtId="0" fontId="3" fillId="0" borderId="5" xfId="6" applyFont="1" applyBorder="1" applyAlignment="1">
      <alignment horizontal="center" vertical="center" wrapText="1"/>
    </xf>
    <xf numFmtId="164" fontId="3" fillId="0" borderId="2" xfId="7" applyNumberFormat="1" applyFont="1" applyBorder="1" applyAlignment="1">
      <alignment horizontal="right"/>
    </xf>
    <xf numFmtId="2" fontId="3" fillId="0" borderId="2" xfId="7" applyNumberFormat="1" applyFont="1" applyBorder="1" applyAlignment="1">
      <alignment horizontal="right"/>
    </xf>
    <xf numFmtId="4" fontId="3" fillId="0" borderId="2" xfId="6" applyNumberFormat="1" applyFont="1" applyBorder="1" applyAlignment="1">
      <alignment horizontal="center" wrapText="1"/>
    </xf>
    <xf numFmtId="0" fontId="3" fillId="0" borderId="2" xfId="7" applyFont="1" applyBorder="1" applyAlignment="1">
      <alignment horizontal="center" vertical="center"/>
    </xf>
    <xf numFmtId="0" fontId="3" fillId="0" borderId="2" xfId="7" applyFont="1" applyBorder="1"/>
    <xf numFmtId="165" fontId="3" fillId="0" borderId="2" xfId="5" applyNumberFormat="1" applyFont="1" applyFill="1" applyBorder="1" applyAlignment="1">
      <alignment horizontal="right"/>
    </xf>
    <xf numFmtId="10" fontId="3" fillId="0" borderId="0" xfId="9" applyNumberFormat="1" applyFont="1"/>
    <xf numFmtId="164" fontId="3" fillId="0" borderId="2" xfId="7" applyNumberFormat="1" applyFont="1" applyBorder="1" applyAlignment="1">
      <alignment horizontal="center" vertical="center"/>
    </xf>
    <xf numFmtId="43" fontId="3" fillId="0" borderId="2" xfId="1" applyFont="1" applyFill="1" applyBorder="1" applyAlignment="1"/>
    <xf numFmtId="164" fontId="3" fillId="0" borderId="2" xfId="7" applyNumberFormat="1" applyFont="1" applyBorder="1" applyAlignment="1">
      <alignment wrapText="1"/>
    </xf>
    <xf numFmtId="4" fontId="3" fillId="0" borderId="2" xfId="5" applyNumberFormat="1" applyFont="1" applyFill="1" applyBorder="1" applyAlignment="1">
      <alignment horizontal="right"/>
    </xf>
    <xf numFmtId="164" fontId="3" fillId="0" borderId="2" xfId="7" applyNumberFormat="1" applyFont="1" applyBorder="1" applyAlignment="1">
      <alignment vertical="center"/>
    </xf>
    <xf numFmtId="43" fontId="3" fillId="0" borderId="5" xfId="1" applyFont="1" applyFill="1" applyBorder="1" applyAlignment="1"/>
    <xf numFmtId="43" fontId="3" fillId="0" borderId="4" xfId="1" applyFont="1" applyFill="1" applyBorder="1" applyAlignment="1"/>
    <xf numFmtId="43" fontId="3" fillId="0" borderId="3" xfId="1" applyFont="1" applyFill="1" applyBorder="1" applyAlignment="1"/>
    <xf numFmtId="164" fontId="3" fillId="0" borderId="0" xfId="7" applyNumberFormat="1" applyFont="1" applyAlignment="1">
      <alignment vertical="center"/>
    </xf>
    <xf numFmtId="164" fontId="3" fillId="0" borderId="0" xfId="7" applyNumberFormat="1" applyFont="1" applyAlignment="1">
      <alignment vertical="center" wrapText="1"/>
    </xf>
    <xf numFmtId="164" fontId="3" fillId="0" borderId="0" xfId="7" applyNumberFormat="1" applyFont="1" applyAlignment="1">
      <alignment horizontal="center" vertical="center" wrapText="1"/>
    </xf>
    <xf numFmtId="4" fontId="3" fillId="0" borderId="0" xfId="7" applyNumberFormat="1" applyFont="1" applyAlignment="1">
      <alignment vertical="center"/>
    </xf>
    <xf numFmtId="0" fontId="40" fillId="0" borderId="0" xfId="8" applyFont="1" applyAlignment="1">
      <alignment horizontal="center" vertical="center"/>
    </xf>
    <xf numFmtId="0" fontId="6" fillId="0" borderId="1" xfId="2" applyFill="1" applyAlignment="1">
      <alignment vertical="center"/>
    </xf>
    <xf numFmtId="0" fontId="6" fillId="0" borderId="1" xfId="2" applyFill="1"/>
    <xf numFmtId="0" fontId="2" fillId="0" borderId="0" xfId="8" applyAlignment="1">
      <alignment horizontal="justify"/>
    </xf>
    <xf numFmtId="0" fontId="5" fillId="0" borderId="0" xfId="8" applyFont="1" applyAlignment="1">
      <alignment vertical="center"/>
    </xf>
    <xf numFmtId="0" fontId="9" fillId="0" borderId="7" xfId="11" applyFill="1"/>
    <xf numFmtId="0" fontId="16" fillId="0" borderId="8" xfId="13" applyFill="1"/>
    <xf numFmtId="0" fontId="2" fillId="0" borderId="0" xfId="8" applyAlignment="1">
      <alignment vertical="center"/>
    </xf>
    <xf numFmtId="0" fontId="2" fillId="0" borderId="0" xfId="8" applyAlignment="1">
      <alignment horizontal="justify" vertical="center"/>
    </xf>
    <xf numFmtId="0" fontId="41" fillId="0" borderId="0" xfId="8" applyFont="1"/>
    <xf numFmtId="0" fontId="2" fillId="0" borderId="0" xfId="8" applyAlignment="1">
      <alignment horizontal="left" vertical="center" wrapText="1"/>
    </xf>
    <xf numFmtId="0" fontId="16" fillId="2" borderId="8" xfId="13" applyFill="1"/>
    <xf numFmtId="0" fontId="42" fillId="0" borderId="31" xfId="8" applyFont="1" applyBorder="1" applyAlignment="1">
      <alignment vertical="center" wrapText="1"/>
    </xf>
    <xf numFmtId="0" fontId="16" fillId="0" borderId="8" xfId="13" applyFill="1" applyAlignment="1">
      <alignment vertical="center" wrapText="1"/>
    </xf>
    <xf numFmtId="0" fontId="42" fillId="0" borderId="0" xfId="8" applyFont="1" applyAlignment="1">
      <alignment horizontal="left" vertical="center" wrapText="1"/>
    </xf>
    <xf numFmtId="6" fontId="42" fillId="0" borderId="0" xfId="8" applyNumberFormat="1" applyFont="1" applyAlignment="1">
      <alignment horizontal="center" vertical="center" wrapText="1"/>
    </xf>
    <xf numFmtId="0" fontId="7" fillId="0" borderId="0" xfId="10" applyFill="1"/>
    <xf numFmtId="0" fontId="42" fillId="0" borderId="0" xfId="8" applyFont="1" applyAlignment="1">
      <alignment horizontal="center" vertical="center" wrapText="1"/>
    </xf>
    <xf numFmtId="0" fontId="42" fillId="0" borderId="28" xfId="8" applyFont="1" applyBorder="1" applyAlignment="1">
      <alignment horizontal="left" vertical="center" wrapText="1"/>
    </xf>
    <xf numFmtId="0" fontId="42" fillId="0" borderId="29" xfId="8" applyFont="1" applyBorder="1" applyAlignment="1">
      <alignment horizontal="left" vertical="center" wrapText="1"/>
    </xf>
    <xf numFmtId="0" fontId="42" fillId="0" borderId="30" xfId="8" applyFont="1" applyBorder="1" applyAlignment="1">
      <alignment horizontal="left" vertical="center" wrapText="1"/>
    </xf>
    <xf numFmtId="0" fontId="42" fillId="0" borderId="0" xfId="8" applyFont="1" applyAlignment="1">
      <alignment vertical="center" wrapText="1"/>
    </xf>
    <xf numFmtId="0" fontId="16" fillId="0" borderId="8" xfId="13" applyFill="1" applyAlignment="1">
      <alignment horizontal="right" vertical="center" wrapText="1"/>
    </xf>
    <xf numFmtId="0" fontId="2" fillId="0" borderId="31" xfId="8" applyBorder="1" applyAlignment="1">
      <alignment horizontal="left" vertical="center" wrapText="1"/>
    </xf>
    <xf numFmtId="8" fontId="2" fillId="0" borderId="31" xfId="8" applyNumberFormat="1" applyBorder="1" applyAlignment="1">
      <alignment horizontal="right" vertical="center" wrapText="1"/>
    </xf>
    <xf numFmtId="0" fontId="9" fillId="2" borderId="7" xfId="11" applyFill="1"/>
    <xf numFmtId="0" fontId="43" fillId="0" borderId="0" xfId="17" applyAlignment="1">
      <alignment vertical="center"/>
    </xf>
    <xf numFmtId="10" fontId="2" fillId="0" borderId="0" xfId="9" applyNumberFormat="1" applyFont="1" applyFill="1"/>
    <xf numFmtId="0" fontId="43" fillId="0" borderId="0" xfId="17"/>
    <xf numFmtId="0" fontId="2" fillId="0" borderId="2" xfId="8" applyBorder="1"/>
    <xf numFmtId="0" fontId="43" fillId="0" borderId="2" xfId="17" applyBorder="1"/>
    <xf numFmtId="0" fontId="44" fillId="0" borderId="0" xfId="17" applyFont="1" applyAlignment="1">
      <alignment vertical="center"/>
    </xf>
    <xf numFmtId="167" fontId="3" fillId="0" borderId="2" xfId="16" applyNumberFormat="1" applyFont="1" applyFill="1" applyBorder="1" applyAlignment="1" applyProtection="1">
      <alignment vertical="center"/>
      <protection locked="0"/>
    </xf>
    <xf numFmtId="43" fontId="3" fillId="0" borderId="2" xfId="1" applyFont="1" applyFill="1" applyBorder="1" applyAlignment="1" applyProtection="1">
      <alignment horizontal="right" vertical="center"/>
      <protection locked="0"/>
    </xf>
    <xf numFmtId="167" fontId="33" fillId="0" borderId="2" xfId="8" applyNumberFormat="1" applyFont="1" applyBorder="1"/>
    <xf numFmtId="167" fontId="33" fillId="0" borderId="2" xfId="8" applyNumberFormat="1" applyFont="1" applyBorder="1" applyProtection="1">
      <protection locked="0"/>
    </xf>
    <xf numFmtId="0" fontId="3" fillId="0" borderId="2" xfId="8" applyFont="1" applyBorder="1"/>
    <xf numFmtId="0" fontId="15" fillId="0" borderId="2" xfId="8" applyFont="1" applyBorder="1" applyAlignment="1">
      <alignment horizontal="left" vertical="center"/>
    </xf>
    <xf numFmtId="49" fontId="11" fillId="0" borderId="0" xfId="12" applyNumberFormat="1" applyAlignment="1">
      <alignment vertical="top" wrapText="1"/>
    </xf>
    <xf numFmtId="164" fontId="4" fillId="0" borderId="0" xfId="6" applyNumberFormat="1" applyFont="1"/>
    <xf numFmtId="0" fontId="3" fillId="0" borderId="2" xfId="8" applyFont="1" applyBorder="1" applyAlignment="1">
      <alignment horizontal="center"/>
    </xf>
    <xf numFmtId="43" fontId="3" fillId="0" borderId="0" xfId="5" applyFont="1" applyFill="1" applyBorder="1"/>
    <xf numFmtId="0" fontId="3" fillId="0" borderId="0" xfId="8" applyFont="1" applyAlignment="1">
      <alignment horizontal="right"/>
    </xf>
    <xf numFmtId="0" fontId="15" fillId="0" borderId="5" xfId="6" applyFont="1" applyBorder="1" applyAlignment="1">
      <alignment vertical="center"/>
    </xf>
    <xf numFmtId="0" fontId="5" fillId="0" borderId="2" xfId="6" applyFont="1" applyBorder="1" applyAlignment="1">
      <alignment vertical="center" wrapText="1"/>
    </xf>
    <xf numFmtId="0" fontId="3" fillId="0" borderId="5" xfId="6" applyFont="1" applyBorder="1" applyAlignment="1">
      <alignment horizontal="center" vertical="center"/>
    </xf>
    <xf numFmtId="0" fontId="3" fillId="0" borderId="2" xfId="6" applyFont="1" applyBorder="1" applyAlignment="1">
      <alignment vertical="center"/>
    </xf>
    <xf numFmtId="43" fontId="2" fillId="0" borderId="2" xfId="1" applyFont="1" applyFill="1" applyBorder="1"/>
    <xf numFmtId="43" fontId="3" fillId="0" borderId="2" xfId="1" applyFont="1" applyFill="1" applyBorder="1" applyAlignment="1">
      <alignment horizontal="right" vertical="center" wrapText="1"/>
    </xf>
    <xf numFmtId="0" fontId="47" fillId="0" borderId="2" xfId="18" applyFont="1" applyFill="1" applyBorder="1" applyAlignment="1" applyProtection="1">
      <alignment horizontal="left" vertical="center"/>
    </xf>
    <xf numFmtId="164" fontId="3" fillId="0" borderId="6" xfId="6" applyNumberFormat="1" applyFont="1" applyBorder="1" applyAlignment="1">
      <alignment vertical="center" wrapText="1"/>
    </xf>
    <xf numFmtId="43" fontId="3" fillId="0" borderId="6" xfId="1" applyFont="1" applyFill="1" applyBorder="1" applyAlignment="1">
      <alignment vertical="center"/>
    </xf>
    <xf numFmtId="43" fontId="3" fillId="0" borderId="6" xfId="1" applyFont="1" applyFill="1" applyBorder="1" applyAlignment="1">
      <alignment horizontal="right" vertical="center"/>
    </xf>
    <xf numFmtId="4" fontId="3" fillId="0" borderId="0" xfId="6" applyNumberFormat="1" applyFont="1" applyAlignment="1">
      <alignment vertical="center"/>
    </xf>
    <xf numFmtId="0" fontId="5" fillId="0" borderId="22" xfId="3" applyFont="1" applyBorder="1" applyAlignment="1">
      <alignment horizontal="center" vertical="center"/>
    </xf>
    <xf numFmtId="0" fontId="3" fillId="0" borderId="6" xfId="3" applyFont="1" applyBorder="1" applyAlignment="1">
      <alignment horizontal="center"/>
    </xf>
    <xf numFmtId="4" fontId="5" fillId="0" borderId="2" xfId="19" applyNumberFormat="1" applyFont="1" applyBorder="1" applyAlignment="1">
      <alignment horizontal="center" vertical="center" wrapText="1"/>
    </xf>
    <xf numFmtId="0" fontId="3" fillId="0" borderId="0" xfId="3" applyFont="1"/>
    <xf numFmtId="43" fontId="3" fillId="2" borderId="4" xfId="1" applyFont="1" applyFill="1" applyBorder="1" applyAlignment="1">
      <alignment horizontal="center" vertical="center"/>
    </xf>
    <xf numFmtId="0" fontId="5" fillId="0" borderId="5" xfId="20" applyFont="1" applyBorder="1"/>
    <xf numFmtId="0" fontId="3" fillId="0" borderId="10" xfId="3" applyFont="1" applyBorder="1" applyAlignment="1">
      <alignment vertical="center"/>
    </xf>
    <xf numFmtId="0" fontId="3" fillId="0" borderId="5" xfId="21" applyFont="1" applyBorder="1" applyAlignment="1">
      <alignment horizontal="center" vertical="center"/>
    </xf>
    <xf numFmtId="0" fontId="3" fillId="0" borderId="2" xfId="21" applyFont="1" applyBorder="1"/>
    <xf numFmtId="0" fontId="3" fillId="0" borderId="2" xfId="21" applyFont="1" applyBorder="1" applyAlignment="1">
      <alignment vertical="top" wrapText="1"/>
    </xf>
    <xf numFmtId="0" fontId="3" fillId="0" borderId="2" xfId="21" applyFont="1" applyBorder="1" applyAlignment="1">
      <alignment horizontal="center" vertical="center"/>
    </xf>
    <xf numFmtId="0" fontId="3" fillId="0" borderId="2" xfId="3" applyFont="1" applyBorder="1" applyAlignment="1">
      <alignment vertical="center"/>
    </xf>
    <xf numFmtId="43" fontId="27" fillId="0" borderId="2" xfId="1" applyFont="1" applyFill="1" applyBorder="1" applyAlignment="1">
      <alignment horizontal="right"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2" xfId="3" applyFont="1" applyBorder="1" applyAlignment="1">
      <alignment vertical="top" wrapText="1"/>
    </xf>
    <xf numFmtId="0" fontId="3" fillId="0" borderId="5" xfId="3" applyFont="1" applyBorder="1" applyAlignment="1">
      <alignment vertical="top" wrapText="1"/>
    </xf>
    <xf numFmtId="0" fontId="3" fillId="0" borderId="5" xfId="8" applyFont="1" applyBorder="1" applyAlignment="1">
      <alignment horizontal="center" vertical="center"/>
    </xf>
    <xf numFmtId="0" fontId="5" fillId="0" borderId="2" xfId="8" applyFont="1" applyBorder="1" applyAlignment="1">
      <alignment vertical="top" wrapText="1"/>
    </xf>
    <xf numFmtId="0" fontId="3" fillId="0" borderId="2" xfId="8" applyFont="1" applyBorder="1" applyAlignment="1">
      <alignment vertical="top" wrapText="1"/>
    </xf>
    <xf numFmtId="0" fontId="3" fillId="0" borderId="2" xfId="22" applyFont="1" applyBorder="1" applyAlignment="1">
      <alignment horizontal="center" vertical="center"/>
    </xf>
    <xf numFmtId="0" fontId="5" fillId="0" borderId="5" xfId="8" applyFont="1" applyBorder="1" applyAlignment="1">
      <alignment vertical="top" wrapText="1"/>
    </xf>
    <xf numFmtId="0" fontId="3" fillId="0" borderId="5" xfId="22" applyFont="1" applyBorder="1" applyAlignment="1">
      <alignment vertical="top" wrapText="1"/>
    </xf>
    <xf numFmtId="0" fontId="5" fillId="0" borderId="5" xfId="22" applyFont="1" applyBorder="1" applyAlignment="1">
      <alignment vertical="top" wrapText="1"/>
    </xf>
    <xf numFmtId="0" fontId="3" fillId="0" borderId="2" xfId="3" applyFont="1" applyBorder="1"/>
    <xf numFmtId="0" fontId="3" fillId="0" borderId="2" xfId="3" applyFont="1" applyBorder="1" applyAlignment="1">
      <alignment wrapText="1"/>
    </xf>
    <xf numFmtId="0" fontId="3" fillId="0" borderId="2" xfId="6" applyFont="1" applyBorder="1" applyAlignment="1">
      <alignment horizontal="justify"/>
    </xf>
    <xf numFmtId="43" fontId="4" fillId="0" borderId="2" xfId="5" applyFont="1" applyFill="1" applyBorder="1" applyAlignment="1">
      <alignment horizontal="right"/>
    </xf>
    <xf numFmtId="43" fontId="3" fillId="11" borderId="2" xfId="5" applyFont="1" applyFill="1" applyBorder="1" applyAlignment="1">
      <alignment horizontal="right" vertical="center"/>
    </xf>
    <xf numFmtId="43" fontId="3" fillId="11" borderId="2" xfId="5" applyFont="1" applyFill="1" applyBorder="1" applyAlignment="1">
      <alignment horizontal="right"/>
    </xf>
    <xf numFmtId="43" fontId="19" fillId="11" borderId="2" xfId="5" applyFont="1" applyFill="1" applyBorder="1" applyAlignment="1">
      <alignment horizontal="right"/>
    </xf>
    <xf numFmtId="4" fontId="19" fillId="11" borderId="2" xfId="5" applyNumberFormat="1" applyFont="1" applyFill="1" applyBorder="1" applyAlignment="1">
      <alignment horizontal="right" vertical="center"/>
    </xf>
    <xf numFmtId="10" fontId="19" fillId="11" borderId="2" xfId="4" applyNumberFormat="1" applyFont="1" applyFill="1" applyBorder="1" applyAlignment="1">
      <alignment horizontal="center" vertical="center"/>
    </xf>
    <xf numFmtId="43" fontId="19" fillId="11" borderId="2" xfId="5" applyFont="1" applyFill="1" applyBorder="1" applyAlignment="1">
      <alignment horizontal="right" vertical="center"/>
    </xf>
    <xf numFmtId="43" fontId="19" fillId="0" borderId="2" xfId="5" applyFont="1" applyFill="1" applyBorder="1" applyAlignment="1">
      <alignment horizontal="right"/>
    </xf>
    <xf numFmtId="4" fontId="19" fillId="0" borderId="2" xfId="5" applyNumberFormat="1" applyFont="1" applyFill="1" applyBorder="1" applyAlignment="1">
      <alignment horizontal="right" vertical="center"/>
    </xf>
    <xf numFmtId="10" fontId="19" fillId="0" borderId="2" xfId="4" applyNumberFormat="1" applyFont="1" applyFill="1" applyBorder="1" applyAlignment="1">
      <alignment horizontal="center" vertical="center"/>
    </xf>
    <xf numFmtId="43" fontId="3" fillId="12" borderId="2" xfId="5" applyFont="1" applyFill="1" applyBorder="1" applyAlignment="1">
      <alignment horizontal="right" vertical="center"/>
    </xf>
    <xf numFmtId="43" fontId="19" fillId="12" borderId="2" xfId="5" applyFont="1" applyFill="1" applyBorder="1" applyAlignment="1">
      <alignment horizontal="right" vertical="center"/>
    </xf>
    <xf numFmtId="4" fontId="19" fillId="12" borderId="2" xfId="5" applyNumberFormat="1" applyFont="1" applyFill="1" applyBorder="1" applyAlignment="1">
      <alignment horizontal="right" vertical="center"/>
    </xf>
    <xf numFmtId="10" fontId="19" fillId="12" borderId="2" xfId="4" applyNumberFormat="1" applyFont="1" applyFill="1" applyBorder="1" applyAlignment="1">
      <alignment horizontal="center" vertical="center"/>
    </xf>
    <xf numFmtId="43" fontId="3" fillId="12" borderId="2" xfId="5" applyFont="1" applyFill="1" applyBorder="1" applyAlignment="1">
      <alignment horizontal="right"/>
    </xf>
    <xf numFmtId="43" fontId="19" fillId="12" borderId="2" xfId="5" applyFont="1" applyFill="1" applyBorder="1" applyAlignment="1">
      <alignment horizontal="right"/>
    </xf>
    <xf numFmtId="10" fontId="3" fillId="0" borderId="2" xfId="4" applyNumberFormat="1" applyFont="1" applyFill="1" applyBorder="1" applyAlignment="1">
      <alignment horizontal="right"/>
    </xf>
    <xf numFmtId="164" fontId="48" fillId="0" borderId="0" xfId="6" applyNumberFormat="1" applyFont="1"/>
    <xf numFmtId="2" fontId="3" fillId="0" borderId="2" xfId="6" applyNumberFormat="1" applyFont="1" applyBorder="1" applyAlignment="1">
      <alignment horizontal="right" vertical="center"/>
    </xf>
    <xf numFmtId="164" fontId="3" fillId="0" borderId="2" xfId="8" applyNumberFormat="1" applyFont="1" applyBorder="1"/>
    <xf numFmtId="43" fontId="3" fillId="2" borderId="2" xfId="5" applyFont="1" applyFill="1" applyBorder="1" applyAlignment="1">
      <alignment horizontal="right"/>
    </xf>
    <xf numFmtId="43" fontId="3" fillId="2" borderId="2" xfId="5" applyFont="1" applyFill="1" applyBorder="1" applyAlignment="1">
      <alignment horizontal="right" vertical="center"/>
    </xf>
    <xf numFmtId="164" fontId="3" fillId="0" borderId="6" xfId="8" applyNumberFormat="1" applyFont="1" applyBorder="1" applyAlignment="1">
      <alignment vertical="center" wrapText="1"/>
    </xf>
    <xf numFmtId="43" fontId="3" fillId="2" borderId="6" xfId="5" applyFont="1" applyFill="1" applyBorder="1" applyAlignment="1">
      <alignment horizontal="right"/>
    </xf>
    <xf numFmtId="43" fontId="3" fillId="2" borderId="6" xfId="5" applyFont="1" applyFill="1" applyBorder="1" applyAlignment="1">
      <alignment horizontal="right" vertical="center"/>
    </xf>
    <xf numFmtId="165" fontId="3" fillId="0" borderId="6" xfId="5" applyNumberFormat="1" applyFont="1" applyFill="1" applyBorder="1" applyAlignment="1">
      <alignment horizontal="right" vertical="center"/>
    </xf>
    <xf numFmtId="10" fontId="3" fillId="0" borderId="6" xfId="4" applyNumberFormat="1" applyFont="1" applyFill="1" applyBorder="1" applyAlignment="1">
      <alignment horizontal="center" vertical="center"/>
    </xf>
    <xf numFmtId="43" fontId="3" fillId="0" borderId="6" xfId="5" applyFont="1" applyFill="1" applyBorder="1" applyAlignment="1">
      <alignment horizontal="right" vertical="center"/>
    </xf>
    <xf numFmtId="43" fontId="3" fillId="0" borderId="2" xfId="5" applyFont="1" applyFill="1" applyBorder="1"/>
    <xf numFmtId="0" fontId="3" fillId="0" borderId="2" xfId="8" applyFont="1" applyBorder="1" applyAlignment="1">
      <alignment horizontal="right"/>
    </xf>
    <xf numFmtId="0" fontId="50" fillId="0" borderId="7" xfId="24" applyFill="1" applyAlignment="1">
      <alignment vertical="top" wrapText="1"/>
    </xf>
    <xf numFmtId="164" fontId="50" fillId="0" borderId="7" xfId="24" applyNumberFormat="1" applyAlignment="1">
      <alignment vertical="center" wrapText="1"/>
    </xf>
    <xf numFmtId="0" fontId="50" fillId="0" borderId="7" xfId="24" applyAlignment="1">
      <alignment vertical="center" wrapText="1"/>
    </xf>
    <xf numFmtId="0" fontId="9" fillId="0" borderId="8" xfId="25" applyAlignment="1">
      <alignment vertical="center" wrapText="1"/>
    </xf>
    <xf numFmtId="164" fontId="9" fillId="0" borderId="8" xfId="25" applyNumberFormat="1" applyAlignment="1">
      <alignment vertical="center" wrapText="1"/>
    </xf>
    <xf numFmtId="164" fontId="9" fillId="0" borderId="8" xfId="25" applyNumberFormat="1" applyFill="1" applyAlignment="1">
      <alignment vertical="center" wrapText="1"/>
    </xf>
    <xf numFmtId="0" fontId="50" fillId="0" borderId="7" xfId="24"/>
    <xf numFmtId="0" fontId="6" fillId="0" borderId="1" xfId="2" applyAlignment="1">
      <alignment horizontal="center"/>
    </xf>
    <xf numFmtId="0" fontId="50" fillId="0" borderId="7" xfId="24" applyAlignment="1">
      <alignment horizontal="left" vertical="center" wrapText="1"/>
    </xf>
    <xf numFmtId="0" fontId="9" fillId="0" borderId="8" xfId="25" applyAlignment="1">
      <alignment horizontal="center" vertical="center" wrapText="1"/>
    </xf>
    <xf numFmtId="0" fontId="9" fillId="0" borderId="8" xfId="25"/>
    <xf numFmtId="0" fontId="50" fillId="4" borderId="7" xfId="24" applyFill="1" applyAlignment="1">
      <alignment horizontal="left" vertical="center"/>
    </xf>
    <xf numFmtId="0" fontId="50" fillId="5" borderId="7" xfId="24" applyFill="1" applyAlignment="1">
      <alignment horizontal="center" vertical="center" wrapText="1"/>
    </xf>
    <xf numFmtId="0" fontId="50" fillId="6" borderId="7" xfId="24" applyFill="1" applyAlignment="1">
      <alignment horizontal="center" vertical="center" wrapText="1"/>
    </xf>
    <xf numFmtId="0" fontId="50" fillId="7" borderId="7" xfId="24" applyFill="1" applyAlignment="1">
      <alignment horizontal="center" vertical="center" wrapText="1"/>
    </xf>
    <xf numFmtId="0" fontId="50" fillId="8" borderId="7" xfId="24" applyFill="1" applyAlignment="1">
      <alignment horizontal="center" vertical="center" wrapText="1"/>
    </xf>
    <xf numFmtId="0" fontId="50" fillId="4" borderId="7" xfId="24" applyFill="1" applyAlignment="1">
      <alignment horizontal="center" vertical="center"/>
    </xf>
    <xf numFmtId="164" fontId="9" fillId="2" borderId="8" xfId="25" applyNumberFormat="1" applyFill="1" applyAlignment="1">
      <alignment vertical="center" wrapText="1"/>
    </xf>
    <xf numFmtId="164" fontId="50" fillId="0" borderId="7" xfId="24" applyNumberFormat="1" applyFill="1" applyAlignment="1">
      <alignment vertical="center" wrapText="1"/>
    </xf>
    <xf numFmtId="0" fontId="50" fillId="0" borderId="7" xfId="24" applyAlignment="1">
      <alignment vertical="top" wrapText="1"/>
    </xf>
    <xf numFmtId="0" fontId="9" fillId="0" borderId="8" xfId="25" applyFill="1" applyAlignment="1">
      <alignment vertical="top" wrapText="1"/>
    </xf>
    <xf numFmtId="0" fontId="50" fillId="0" borderId="7" xfId="24" applyFill="1" applyAlignment="1">
      <alignment wrapText="1"/>
    </xf>
    <xf numFmtId="0" fontId="50" fillId="0" borderId="7" xfId="24" applyFill="1" applyAlignment="1">
      <alignment horizontal="left" wrapText="1"/>
    </xf>
    <xf numFmtId="0" fontId="9" fillId="0" borderId="8" xfId="25" applyFill="1" applyAlignment="1">
      <alignment horizontal="left" vertical="top" wrapText="1"/>
    </xf>
    <xf numFmtId="0" fontId="50" fillId="0" borderId="7" xfId="24" applyFill="1" applyAlignment="1">
      <alignment horizontal="left" vertical="top" wrapText="1"/>
    </xf>
    <xf numFmtId="0" fontId="9" fillId="0" borderId="8" xfId="25" applyFill="1" applyAlignment="1">
      <alignment wrapText="1"/>
    </xf>
    <xf numFmtId="0" fontId="3" fillId="0" borderId="5" xfId="6" applyFont="1" applyBorder="1" applyAlignment="1">
      <alignment wrapText="1"/>
    </xf>
    <xf numFmtId="0" fontId="50" fillId="0" borderId="7" xfId="24" applyFill="1" applyAlignment="1">
      <alignment vertical="center" wrapText="1"/>
    </xf>
    <xf numFmtId="0" fontId="9" fillId="0" borderId="8" xfId="25" applyFill="1" applyAlignment="1">
      <alignment horizontal="center" vertical="center" wrapText="1"/>
    </xf>
    <xf numFmtId="0" fontId="3" fillId="0" borderId="0" xfId="8" applyFont="1" applyAlignment="1">
      <alignment horizontal="center" vertical="center" wrapText="1"/>
    </xf>
    <xf numFmtId="0" fontId="3" fillId="0" borderId="27" xfId="8" applyFont="1" applyBorder="1" applyAlignment="1">
      <alignment horizontal="center" vertical="center" wrapText="1"/>
    </xf>
    <xf numFmtId="0" fontId="3" fillId="0" borderId="29" xfId="8" applyFont="1" applyBorder="1" applyAlignment="1">
      <alignment horizontal="center" vertical="center" wrapText="1"/>
    </xf>
    <xf numFmtId="0" fontId="3" fillId="0" borderId="30" xfId="8" applyFont="1" applyBorder="1" applyAlignment="1">
      <alignment horizontal="center" vertical="center" wrapText="1"/>
    </xf>
    <xf numFmtId="0" fontId="9" fillId="0" borderId="8" xfId="25" applyFill="1" applyAlignment="1">
      <alignment horizontal="center"/>
    </xf>
    <xf numFmtId="3" fontId="3" fillId="0" borderId="27" xfId="8" applyNumberFormat="1" applyFont="1" applyBorder="1" applyAlignment="1">
      <alignment horizontal="center" vertical="center" wrapText="1"/>
    </xf>
    <xf numFmtId="0" fontId="3" fillId="0" borderId="29" xfId="8" applyFont="1" applyBorder="1"/>
    <xf numFmtId="3" fontId="3" fillId="0" borderId="30" xfId="8" applyNumberFormat="1" applyFont="1" applyBorder="1" applyAlignment="1">
      <alignment horizontal="center" vertical="center" wrapText="1"/>
    </xf>
    <xf numFmtId="0" fontId="50" fillId="0" borderId="7" xfId="24" applyFill="1" applyAlignment="1">
      <alignment vertical="center"/>
    </xf>
    <xf numFmtId="0" fontId="50" fillId="0" borderId="7" xfId="24" applyFill="1"/>
    <xf numFmtId="0" fontId="9" fillId="0" borderId="8" xfId="25" applyFill="1"/>
    <xf numFmtId="0" fontId="3" fillId="0" borderId="26" xfId="8" applyFont="1" applyBorder="1"/>
    <xf numFmtId="0" fontId="3" fillId="0" borderId="28" xfId="8" applyFont="1" applyBorder="1"/>
    <xf numFmtId="0" fontId="3" fillId="0" borderId="0" xfId="8" applyFont="1" applyAlignment="1">
      <alignment horizontal="justify" vertical="center"/>
    </xf>
    <xf numFmtId="0" fontId="9" fillId="0" borderId="8" xfId="25" applyFill="1" applyAlignment="1">
      <alignment vertical="center"/>
    </xf>
    <xf numFmtId="8" fontId="3" fillId="0" borderId="0" xfId="8" applyNumberFormat="1" applyFont="1" applyAlignment="1">
      <alignment horizontal="center" vertical="center" wrapText="1"/>
    </xf>
    <xf numFmtId="8" fontId="3" fillId="0" borderId="27" xfId="8" applyNumberFormat="1" applyFont="1" applyBorder="1" applyAlignment="1">
      <alignment horizontal="center" vertical="center" wrapText="1"/>
    </xf>
    <xf numFmtId="8" fontId="3" fillId="0" borderId="29" xfId="8" applyNumberFormat="1" applyFont="1" applyBorder="1" applyAlignment="1">
      <alignment horizontal="center" vertical="center" wrapText="1"/>
    </xf>
    <xf numFmtId="8" fontId="3" fillId="0" borderId="30" xfId="8" applyNumberFormat="1" applyFont="1" applyBorder="1" applyAlignment="1">
      <alignment horizontal="center" vertical="center" wrapText="1"/>
    </xf>
    <xf numFmtId="0" fontId="9" fillId="0" borderId="8" xfId="25" applyFill="1" applyAlignment="1">
      <alignment vertical="center" wrapText="1"/>
    </xf>
    <xf numFmtId="6" fontId="3" fillId="0" borderId="0" xfId="8" applyNumberFormat="1" applyFont="1" applyAlignment="1">
      <alignment horizontal="center" vertical="center" wrapText="1"/>
    </xf>
    <xf numFmtId="6" fontId="3" fillId="0" borderId="27" xfId="8" applyNumberFormat="1" applyFont="1" applyBorder="1" applyAlignment="1">
      <alignment horizontal="center" vertical="center" wrapText="1"/>
    </xf>
    <xf numFmtId="0" fontId="3" fillId="0" borderId="0" xfId="8" applyFont="1" applyAlignment="1">
      <alignment vertical="top" wrapText="1"/>
    </xf>
    <xf numFmtId="0" fontId="3" fillId="0" borderId="27" xfId="8" applyFont="1" applyBorder="1" applyAlignment="1">
      <alignment vertical="top" wrapText="1"/>
    </xf>
    <xf numFmtId="0" fontId="3" fillId="0" borderId="26" xfId="8" applyFont="1" applyBorder="1" applyAlignment="1">
      <alignment vertical="center" wrapText="1"/>
    </xf>
    <xf numFmtId="0" fontId="9" fillId="0" borderId="8" xfId="25" applyFill="1" applyAlignment="1">
      <alignment horizontal="right" vertical="center"/>
    </xf>
    <xf numFmtId="0" fontId="9" fillId="0" borderId="8" xfId="25" quotePrefix="1" applyFill="1" applyAlignment="1">
      <alignment horizontal="right" vertical="center" wrapText="1"/>
    </xf>
    <xf numFmtId="8" fontId="3" fillId="0" borderId="0" xfId="8" applyNumberFormat="1" applyFont="1" applyAlignment="1">
      <alignment horizontal="right" vertical="center" wrapText="1"/>
    </xf>
    <xf numFmtId="8" fontId="3" fillId="0" borderId="27" xfId="8" applyNumberFormat="1" applyFont="1" applyBorder="1" applyAlignment="1">
      <alignment horizontal="right" vertical="center" wrapText="1"/>
    </xf>
    <xf numFmtId="8" fontId="3" fillId="0" borderId="29" xfId="8" applyNumberFormat="1" applyFont="1" applyBorder="1" applyAlignment="1">
      <alignment horizontal="right" vertical="center" wrapText="1"/>
    </xf>
    <xf numFmtId="8" fontId="3" fillId="0" borderId="30" xfId="8" applyNumberFormat="1" applyFont="1" applyBorder="1" applyAlignment="1">
      <alignment horizontal="right" vertical="center" wrapText="1"/>
    </xf>
    <xf numFmtId="8" fontId="19" fillId="0" borderId="2" xfId="17" applyNumberFormat="1" applyFont="1" applyBorder="1" applyAlignment="1">
      <alignment vertical="center" wrapText="1"/>
    </xf>
    <xf numFmtId="0" fontId="9" fillId="0" borderId="8" xfId="25" applyFill="1" applyAlignment="1">
      <alignment horizontal="left" vertical="center"/>
    </xf>
    <xf numFmtId="0" fontId="9" fillId="0" borderId="8" xfId="25" applyAlignment="1">
      <alignment vertical="top" wrapText="1"/>
    </xf>
    <xf numFmtId="0" fontId="50" fillId="0" borderId="7" xfId="24" applyAlignment="1">
      <alignment wrapText="1"/>
    </xf>
    <xf numFmtId="164" fontId="50" fillId="2" borderId="7" xfId="24" applyNumberFormat="1" applyFill="1" applyAlignment="1">
      <alignment vertical="center" wrapText="1"/>
    </xf>
    <xf numFmtId="0" fontId="19" fillId="0" borderId="0" xfId="0" applyFont="1" applyAlignment="1">
      <alignment vertical="center"/>
    </xf>
    <xf numFmtId="0" fontId="2" fillId="0" borderId="0" xfId="8" applyAlignment="1">
      <alignment wrapText="1"/>
    </xf>
    <xf numFmtId="0" fontId="19" fillId="0" borderId="0" xfId="0" applyFont="1" applyAlignment="1">
      <alignment vertical="center" wrapText="1"/>
    </xf>
    <xf numFmtId="0" fontId="3" fillId="0" borderId="0" xfId="12" applyFont="1" applyAlignment="1">
      <alignment wrapText="1"/>
    </xf>
    <xf numFmtId="0" fontId="0" fillId="0" borderId="0" xfId="0" applyAlignment="1">
      <alignment vertical="center" wrapText="1"/>
    </xf>
    <xf numFmtId="0" fontId="53" fillId="0" borderId="27" xfId="0" applyFont="1" applyBorder="1" applyAlignment="1">
      <alignment vertical="center" wrapText="1"/>
    </xf>
    <xf numFmtId="0" fontId="49" fillId="0" borderId="30" xfId="23" applyBorder="1" applyAlignment="1">
      <alignment vertical="center" wrapText="1"/>
    </xf>
    <xf numFmtId="0" fontId="53" fillId="0" borderId="30" xfId="0" applyFont="1" applyBorder="1" applyAlignment="1">
      <alignment vertical="center" wrapText="1"/>
    </xf>
    <xf numFmtId="0" fontId="53" fillId="0" borderId="35" xfId="0" applyFont="1" applyBorder="1" applyAlignment="1">
      <alignment vertical="center" wrapText="1"/>
    </xf>
    <xf numFmtId="6" fontId="53" fillId="0" borderId="30" xfId="0" applyNumberFormat="1" applyFont="1" applyBorder="1" applyAlignment="1">
      <alignment vertical="center" wrapText="1"/>
    </xf>
    <xf numFmtId="6" fontId="53" fillId="0" borderId="27" xfId="0" applyNumberFormat="1" applyFont="1" applyBorder="1" applyAlignment="1">
      <alignment vertical="center" wrapText="1"/>
    </xf>
    <xf numFmtId="0" fontId="53" fillId="0" borderId="39" xfId="0" applyFont="1" applyBorder="1" applyAlignment="1">
      <alignment vertical="center" wrapText="1"/>
    </xf>
    <xf numFmtId="0" fontId="53" fillId="0" borderId="35" xfId="0" applyFont="1" applyBorder="1" applyAlignment="1">
      <alignment horizontal="right" vertical="center" wrapText="1"/>
    </xf>
    <xf numFmtId="0" fontId="53" fillId="0" borderId="32" xfId="0" applyFont="1" applyBorder="1" applyAlignment="1">
      <alignment vertical="center" wrapText="1"/>
    </xf>
    <xf numFmtId="164" fontId="15" fillId="0" borderId="2" xfId="6" applyNumberFormat="1" applyFont="1" applyBorder="1" applyAlignment="1">
      <alignment vertical="center" wrapText="1"/>
    </xf>
    <xf numFmtId="0" fontId="15" fillId="0" borderId="2" xfId="6" applyFont="1" applyBorder="1" applyAlignment="1">
      <alignment vertical="top" wrapText="1"/>
    </xf>
    <xf numFmtId="0" fontId="3" fillId="0" borderId="2" xfId="25" applyFont="1" applyFill="1" applyBorder="1" applyAlignment="1">
      <alignment vertical="top" wrapText="1"/>
    </xf>
    <xf numFmtId="0" fontId="3" fillId="0" borderId="4" xfId="7" applyFont="1" applyBorder="1" applyAlignment="1">
      <alignment wrapText="1"/>
    </xf>
    <xf numFmtId="0" fontId="3" fillId="0" borderId="3" xfId="7" applyFont="1" applyBorder="1" applyAlignment="1">
      <alignment wrapText="1"/>
    </xf>
    <xf numFmtId="0" fontId="5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vertical="center" wrapText="1"/>
    </xf>
    <xf numFmtId="166" fontId="3" fillId="0" borderId="2" xfId="0" applyNumberFormat="1" applyFont="1" applyBorder="1" applyAlignment="1">
      <alignment horizontal="center" vertical="center" wrapText="1"/>
    </xf>
    <xf numFmtId="166" fontId="3" fillId="0" borderId="2" xfId="0" applyNumberFormat="1" applyFont="1" applyBorder="1" applyAlignment="1">
      <alignment horizontal="center"/>
    </xf>
    <xf numFmtId="0" fontId="3" fillId="0" borderId="0" xfId="0" applyFont="1" applyAlignment="1">
      <alignment vertical="center" wrapText="1"/>
    </xf>
    <xf numFmtId="166" fontId="3" fillId="0" borderId="0" xfId="0" applyNumberFormat="1" applyFont="1" applyAlignment="1">
      <alignment horizontal="center" vertical="center" wrapText="1"/>
    </xf>
    <xf numFmtId="0" fontId="57" fillId="2" borderId="0" xfId="0" applyFont="1" applyFill="1" applyAlignment="1">
      <alignment vertical="center" wrapText="1"/>
    </xf>
    <xf numFmtId="43" fontId="3" fillId="0" borderId="5" xfId="5" applyFont="1" applyFill="1" applyBorder="1" applyAlignment="1">
      <alignment horizontal="center" vertical="center" wrapText="1"/>
    </xf>
    <xf numFmtId="43" fontId="3" fillId="0" borderId="4" xfId="5" applyFont="1" applyFill="1" applyBorder="1" applyAlignment="1">
      <alignment horizontal="right" vertical="center"/>
    </xf>
    <xf numFmtId="43" fontId="3" fillId="0" borderId="3" xfId="5" applyFont="1" applyFill="1" applyBorder="1" applyAlignment="1">
      <alignment horizontal="right" vertical="center"/>
    </xf>
    <xf numFmtId="43" fontId="3" fillId="0" borderId="3" xfId="1" applyFont="1" applyFill="1" applyBorder="1" applyAlignment="1">
      <alignment horizontal="center" vertical="center"/>
    </xf>
    <xf numFmtId="0" fontId="53" fillId="0" borderId="34" xfId="0" applyFont="1" applyBorder="1" applyAlignment="1">
      <alignment vertical="center" wrapText="1"/>
    </xf>
    <xf numFmtId="8" fontId="23" fillId="0" borderId="0" xfId="0" applyNumberFormat="1" applyFont="1"/>
    <xf numFmtId="0" fontId="16" fillId="0" borderId="0" xfId="13" applyFill="1" applyBorder="1"/>
    <xf numFmtId="0" fontId="9" fillId="0" borderId="8" xfId="25" applyAlignment="1">
      <alignment wrapText="1"/>
    </xf>
    <xf numFmtId="0" fontId="58" fillId="3" borderId="1" xfId="2" applyFont="1" applyFill="1" applyAlignment="1">
      <alignment vertical="center"/>
    </xf>
    <xf numFmtId="0" fontId="50" fillId="13" borderId="0" xfId="24" applyFill="1" applyBorder="1" applyAlignment="1">
      <alignment vertical="center" wrapText="1"/>
    </xf>
    <xf numFmtId="0" fontId="50" fillId="13" borderId="35" xfId="24" applyFill="1" applyBorder="1" applyAlignment="1">
      <alignment vertical="center" wrapText="1"/>
    </xf>
    <xf numFmtId="0" fontId="50" fillId="13" borderId="37" xfId="24" applyFill="1" applyBorder="1" applyAlignment="1">
      <alignment vertical="center" wrapText="1"/>
    </xf>
    <xf numFmtId="0" fontId="50" fillId="13" borderId="31" xfId="24" applyFill="1" applyBorder="1" applyAlignment="1">
      <alignment vertical="center" wrapText="1"/>
    </xf>
    <xf numFmtId="0" fontId="50" fillId="13" borderId="29" xfId="24" applyFill="1" applyBorder="1" applyAlignment="1">
      <alignment vertical="top" wrapText="1"/>
    </xf>
    <xf numFmtId="0" fontId="9" fillId="13" borderId="28" xfId="25" applyFill="1" applyBorder="1" applyAlignment="1">
      <alignment vertical="center" wrapText="1"/>
    </xf>
    <xf numFmtId="0" fontId="9" fillId="13" borderId="29" xfId="25" applyFill="1" applyBorder="1" applyAlignment="1">
      <alignment vertical="center" wrapText="1"/>
    </xf>
    <xf numFmtId="0" fontId="3" fillId="0" borderId="2" xfId="3" applyFont="1" applyBorder="1" applyAlignment="1">
      <alignment horizontal="center"/>
    </xf>
    <xf numFmtId="0" fontId="5" fillId="0" borderId="2" xfId="20" applyFont="1" applyBorder="1" applyAlignment="1">
      <alignment vertical="center" wrapText="1"/>
    </xf>
    <xf numFmtId="0" fontId="3" fillId="0" borderId="47" xfId="3" applyFont="1" applyBorder="1" applyAlignment="1">
      <alignment vertical="center" wrapText="1"/>
    </xf>
    <xf numFmtId="0" fontId="3" fillId="0" borderId="2" xfId="8" applyFont="1" applyBorder="1" applyAlignment="1">
      <alignment wrapText="1"/>
    </xf>
    <xf numFmtId="164" fontId="3" fillId="0" borderId="48" xfId="8" applyNumberFormat="1" applyFont="1" applyBorder="1"/>
    <xf numFmtId="164" fontId="6" fillId="0" borderId="1" xfId="2" applyNumberFormat="1" applyFill="1" applyAlignment="1">
      <alignment horizontal="center" vertical="center"/>
    </xf>
    <xf numFmtId="164" fontId="6" fillId="0" borderId="1" xfId="2" applyNumberFormat="1" applyFill="1" applyAlignment="1">
      <alignment horizontal="center"/>
    </xf>
    <xf numFmtId="4" fontId="6" fillId="0" borderId="1" xfId="2" applyNumberFormat="1" applyFill="1" applyAlignment="1">
      <alignment horizontal="center" vertical="center" wrapText="1"/>
    </xf>
    <xf numFmtId="43" fontId="3" fillId="0" borderId="5" xfId="1" applyFont="1" applyFill="1" applyBorder="1" applyAlignment="1">
      <alignment horizontal="center" vertical="center"/>
    </xf>
    <xf numFmtId="43" fontId="3" fillId="0" borderId="4" xfId="1" applyFont="1" applyFill="1" applyBorder="1" applyAlignment="1">
      <alignment horizontal="center" vertical="center"/>
    </xf>
    <xf numFmtId="43" fontId="3" fillId="0" borderId="3" xfId="1" applyFont="1" applyFill="1" applyBorder="1" applyAlignment="1">
      <alignment horizontal="center" vertical="center"/>
    </xf>
    <xf numFmtId="0" fontId="3" fillId="0" borderId="5" xfId="6" applyFont="1" applyBorder="1" applyAlignment="1">
      <alignment horizontal="left" vertical="center" wrapText="1"/>
    </xf>
    <xf numFmtId="0" fontId="3" fillId="0" borderId="4" xfId="6" applyFont="1" applyBorder="1" applyAlignment="1">
      <alignment horizontal="left" vertical="center" wrapText="1"/>
    </xf>
    <xf numFmtId="0" fontId="3" fillId="0" borderId="3" xfId="6" applyFont="1" applyBorder="1" applyAlignment="1">
      <alignment horizontal="left" vertical="center" wrapText="1"/>
    </xf>
    <xf numFmtId="164" fontId="6" fillId="0" borderId="1" xfId="2" applyNumberFormat="1" applyAlignment="1">
      <alignment horizontal="center" vertical="center"/>
    </xf>
    <xf numFmtId="4" fontId="6" fillId="0" borderId="1" xfId="2" applyNumberFormat="1" applyAlignment="1">
      <alignment horizontal="center" vertical="center" wrapText="1"/>
    </xf>
    <xf numFmtId="0" fontId="19" fillId="0" borderId="0" xfId="14" applyFont="1" applyAlignment="1">
      <alignment wrapText="1"/>
    </xf>
    <xf numFmtId="0" fontId="19" fillId="0" borderId="0" xfId="12" applyFont="1" applyAlignment="1">
      <alignment wrapText="1"/>
    </xf>
    <xf numFmtId="0" fontId="9" fillId="0" borderId="8" xfId="25" applyAlignment="1">
      <alignment horizontal="center" vertical="center" wrapText="1"/>
    </xf>
    <xf numFmtId="43" fontId="3" fillId="0" borderId="5" xfId="15" applyFont="1" applyFill="1" applyBorder="1" applyAlignment="1">
      <alignment horizontal="center" vertical="center"/>
    </xf>
    <xf numFmtId="43" fontId="3" fillId="0" borderId="4" xfId="15" applyFont="1" applyFill="1" applyBorder="1" applyAlignment="1">
      <alignment horizontal="center" vertical="center"/>
    </xf>
    <xf numFmtId="43" fontId="3" fillId="0" borderId="3" xfId="15" applyFont="1" applyFill="1" applyBorder="1" applyAlignment="1">
      <alignment horizontal="center" vertical="center"/>
    </xf>
    <xf numFmtId="43" fontId="6" fillId="0" borderId="1" xfId="2" applyNumberFormat="1" applyFill="1" applyAlignment="1">
      <alignment horizontal="left" vertical="center" wrapText="1"/>
    </xf>
    <xf numFmtId="43" fontId="6" fillId="0" borderId="1" xfId="2" applyNumberFormat="1" applyFill="1" applyAlignment="1">
      <alignment horizontal="center" vertical="center" wrapText="1"/>
    </xf>
    <xf numFmtId="0" fontId="26" fillId="10" borderId="0" xfId="0" applyFont="1" applyFill="1" applyAlignment="1">
      <alignment horizontal="center" vertical="top"/>
    </xf>
    <xf numFmtId="0" fontId="26" fillId="2" borderId="5" xfId="0" applyFont="1" applyFill="1" applyBorder="1" applyAlignment="1">
      <alignment horizontal="left" wrapText="1"/>
    </xf>
    <xf numFmtId="0" fontId="26" fillId="2" borderId="4" xfId="0" applyFont="1" applyFill="1" applyBorder="1" applyAlignment="1">
      <alignment horizontal="left" wrapText="1"/>
    </xf>
    <xf numFmtId="0" fontId="26" fillId="2" borderId="3" xfId="0" applyFont="1" applyFill="1" applyBorder="1" applyAlignment="1">
      <alignment horizontal="left" wrapText="1"/>
    </xf>
    <xf numFmtId="8" fontId="26" fillId="0" borderId="9" xfId="0" applyNumberFormat="1" applyFont="1" applyBorder="1" applyAlignment="1">
      <alignment horizontal="center"/>
    </xf>
    <xf numFmtId="0" fontId="26" fillId="2" borderId="5"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5"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2" xfId="0" applyFont="1" applyFill="1" applyBorder="1" applyAlignment="1">
      <alignment horizontal="center" vertical="center"/>
    </xf>
    <xf numFmtId="0" fontId="27" fillId="2" borderId="11" xfId="0" applyFont="1" applyFill="1" applyBorder="1" applyAlignment="1">
      <alignment vertical="top"/>
    </xf>
    <xf numFmtId="0" fontId="27" fillId="2" borderId="25" xfId="0" applyFont="1" applyFill="1" applyBorder="1" applyAlignment="1">
      <alignment vertical="top"/>
    </xf>
    <xf numFmtId="0" fontId="26" fillId="0" borderId="5" xfId="0" applyFont="1" applyBorder="1" applyAlignment="1">
      <alignment horizontal="left" vertical="center" wrapText="1"/>
    </xf>
    <xf numFmtId="0" fontId="26" fillId="0" borderId="3" xfId="0" applyFont="1" applyBorder="1" applyAlignment="1">
      <alignment horizontal="left" vertical="center" wrapText="1"/>
    </xf>
    <xf numFmtId="8" fontId="26" fillId="2" borderId="2" xfId="0" applyNumberFormat="1" applyFont="1" applyFill="1" applyBorder="1" applyAlignment="1">
      <alignment horizontal="center"/>
    </xf>
    <xf numFmtId="0" fontId="26" fillId="10" borderId="5" xfId="0" applyFont="1" applyFill="1" applyBorder="1" applyAlignment="1">
      <alignment horizontal="left" wrapText="1"/>
    </xf>
    <xf numFmtId="0" fontId="26" fillId="10" borderId="4" xfId="0" applyFont="1" applyFill="1" applyBorder="1" applyAlignment="1">
      <alignment horizontal="left" wrapText="1"/>
    </xf>
    <xf numFmtId="0" fontId="26" fillId="10" borderId="3" xfId="0" applyFont="1" applyFill="1" applyBorder="1" applyAlignment="1">
      <alignment horizontal="left" wrapText="1"/>
    </xf>
    <xf numFmtId="0" fontId="26" fillId="0" borderId="5" xfId="0" applyFont="1" applyBorder="1" applyAlignment="1">
      <alignment horizontal="left" vertical="center"/>
    </xf>
    <xf numFmtId="0" fontId="26" fillId="0" borderId="3" xfId="0" applyFont="1" applyBorder="1" applyAlignment="1">
      <alignment horizontal="left" vertical="center"/>
    </xf>
    <xf numFmtId="44" fontId="26" fillId="0" borderId="2" xfId="0" applyNumberFormat="1" applyFont="1" applyBorder="1" applyAlignment="1">
      <alignment horizontal="center" vertical="center"/>
    </xf>
    <xf numFmtId="0" fontId="26" fillId="0" borderId="2" xfId="0" applyFont="1" applyBorder="1" applyAlignment="1">
      <alignment horizontal="center" vertical="center" wrapText="1"/>
    </xf>
    <xf numFmtId="8" fontId="26" fillId="0" borderId="2" xfId="0" applyNumberFormat="1" applyFont="1" applyBorder="1" applyAlignment="1">
      <alignment horizontal="center" vertical="top"/>
    </xf>
    <xf numFmtId="0" fontId="26" fillId="0" borderId="11" xfId="0" applyFont="1" applyBorder="1" applyAlignment="1">
      <alignment vertical="top"/>
    </xf>
    <xf numFmtId="0" fontId="26" fillId="0" borderId="25" xfId="0" applyFont="1" applyBorder="1" applyAlignment="1">
      <alignment vertical="top"/>
    </xf>
    <xf numFmtId="0" fontId="26" fillId="2" borderId="11" xfId="0" applyFont="1" applyFill="1" applyBorder="1" applyAlignment="1">
      <alignment vertical="top"/>
    </xf>
    <xf numFmtId="0" fontId="26" fillId="2" borderId="25" xfId="0" applyFont="1" applyFill="1" applyBorder="1" applyAlignment="1">
      <alignment vertical="top"/>
    </xf>
    <xf numFmtId="0" fontId="50" fillId="4" borderId="7" xfId="24" applyFill="1" applyAlignment="1">
      <alignment horizontal="left" vertical="center"/>
    </xf>
    <xf numFmtId="0" fontId="50" fillId="4" borderId="7" xfId="24" applyFill="1" applyAlignment="1">
      <alignment horizontal="center" vertical="center"/>
    </xf>
    <xf numFmtId="0" fontId="26" fillId="0" borderId="11" xfId="0" applyFont="1" applyBorder="1" applyAlignment="1">
      <alignment horizontal="left" vertical="center"/>
    </xf>
    <xf numFmtId="0" fontId="26" fillId="0" borderId="9" xfId="0" applyFont="1" applyBorder="1" applyAlignment="1">
      <alignment horizontal="left" vertical="center"/>
    </xf>
    <xf numFmtId="0" fontId="26" fillId="0" borderId="22" xfId="0" applyFont="1" applyBorder="1" applyAlignment="1">
      <alignment horizontal="left" vertical="center"/>
    </xf>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26" fillId="0" borderId="13" xfId="0" applyFont="1" applyBorder="1" applyAlignment="1">
      <alignment horizontal="left" vertical="center"/>
    </xf>
    <xf numFmtId="0" fontId="26" fillId="0" borderId="2" xfId="0" applyFont="1" applyBorder="1" applyAlignment="1">
      <alignment horizontal="center" vertical="top" wrapText="1"/>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6" fillId="0" borderId="2" xfId="0" applyFont="1" applyBorder="1" applyAlignment="1">
      <alignment vertical="top" wrapText="1"/>
    </xf>
    <xf numFmtId="0" fontId="26" fillId="0" borderId="2" xfId="0" applyFont="1" applyBorder="1" applyAlignment="1">
      <alignment vertical="top"/>
    </xf>
    <xf numFmtId="0" fontId="26" fillId="2" borderId="2" xfId="0" applyFont="1" applyFill="1" applyBorder="1" applyAlignment="1">
      <alignment vertical="top" wrapText="1"/>
    </xf>
    <xf numFmtId="0" fontId="26" fillId="2" borderId="2" xfId="0" applyFont="1" applyFill="1" applyBorder="1" applyAlignment="1">
      <alignment vertical="top"/>
    </xf>
    <xf numFmtId="49" fontId="26" fillId="0" borderId="40" xfId="0" applyNumberFormat="1" applyFont="1" applyBorder="1" applyAlignment="1">
      <alignment horizontal="left" vertical="top" wrapText="1"/>
    </xf>
    <xf numFmtId="49" fontId="26" fillId="0" borderId="11" xfId="0" applyNumberFormat="1" applyFont="1" applyBorder="1" applyAlignment="1">
      <alignment horizontal="left" vertical="top" wrapText="1"/>
    </xf>
    <xf numFmtId="49" fontId="26" fillId="0" borderId="9" xfId="0" applyNumberFormat="1" applyFont="1" applyBorder="1" applyAlignment="1">
      <alignment horizontal="left" vertical="top" wrapText="1"/>
    </xf>
    <xf numFmtId="0" fontId="26" fillId="0" borderId="6" xfId="0" applyFont="1" applyBorder="1" applyAlignment="1">
      <alignment horizontal="left" vertical="top" wrapText="1"/>
    </xf>
    <xf numFmtId="0" fontId="26" fillId="0" borderId="11" xfId="0" applyFont="1" applyBorder="1" applyAlignment="1">
      <alignment horizontal="left" vertical="top" wrapText="1"/>
    </xf>
    <xf numFmtId="0" fontId="26" fillId="0" borderId="9" xfId="0" applyFont="1" applyBorder="1" applyAlignment="1">
      <alignment horizontal="left" vertical="top" wrapText="1"/>
    </xf>
    <xf numFmtId="164" fontId="6" fillId="0" borderId="1" xfId="2" applyNumberFormat="1" applyAlignment="1">
      <alignment horizontal="center"/>
    </xf>
    <xf numFmtId="43" fontId="3" fillId="0" borderId="5" xfId="5" applyFont="1" applyFill="1" applyBorder="1" applyAlignment="1">
      <alignment horizontal="center" vertical="center"/>
    </xf>
    <xf numFmtId="43" fontId="3" fillId="0" borderId="4" xfId="5" applyFont="1" applyFill="1" applyBorder="1" applyAlignment="1">
      <alignment horizontal="center" vertical="center"/>
    </xf>
    <xf numFmtId="43" fontId="3" fillId="0" borderId="3" xfId="5" applyFont="1" applyFill="1" applyBorder="1" applyAlignment="1">
      <alignment horizontal="center" vertical="center"/>
    </xf>
    <xf numFmtId="0" fontId="3" fillId="0" borderId="24" xfId="6" applyFont="1" applyBorder="1" applyAlignment="1">
      <alignment horizontal="left" vertical="top" wrapText="1"/>
    </xf>
    <xf numFmtId="0" fontId="3" fillId="0" borderId="12" xfId="6" applyFont="1" applyBorder="1" applyAlignment="1">
      <alignment horizontal="left" vertical="top" wrapText="1"/>
    </xf>
    <xf numFmtId="0" fontId="3" fillId="0" borderId="13" xfId="6" applyFont="1" applyBorder="1" applyAlignment="1">
      <alignment horizontal="left" vertical="top" wrapText="1"/>
    </xf>
    <xf numFmtId="43" fontId="3" fillId="0" borderId="5" xfId="5" applyFont="1" applyFill="1" applyBorder="1" applyAlignment="1">
      <alignment horizontal="center" vertical="center" wrapText="1"/>
    </xf>
    <xf numFmtId="43" fontId="3" fillId="0" borderId="4" xfId="5" applyFont="1" applyFill="1" applyBorder="1" applyAlignment="1">
      <alignment horizontal="center" vertical="center" wrapText="1"/>
    </xf>
    <xf numFmtId="43" fontId="3" fillId="0" borderId="3" xfId="5" applyFont="1" applyFill="1" applyBorder="1" applyAlignment="1">
      <alignment horizontal="center" vertical="center" wrapText="1"/>
    </xf>
    <xf numFmtId="0" fontId="3" fillId="0" borderId="5" xfId="12" applyFont="1" applyBorder="1" applyAlignment="1">
      <alignment horizontal="center" vertical="center"/>
    </xf>
    <xf numFmtId="0" fontId="3" fillId="0" borderId="4" xfId="12" applyFont="1" applyBorder="1" applyAlignment="1">
      <alignment horizontal="center" vertical="center"/>
    </xf>
    <xf numFmtId="0" fontId="3" fillId="0" borderId="3" xfId="12" applyFont="1" applyBorder="1" applyAlignment="1">
      <alignment horizontal="center" vertical="center"/>
    </xf>
    <xf numFmtId="43" fontId="3" fillId="0" borderId="5" xfId="1" applyFont="1" applyFill="1" applyBorder="1" applyAlignment="1">
      <alignment horizontal="center"/>
    </xf>
    <xf numFmtId="43" fontId="3" fillId="0" borderId="4" xfId="1" applyFont="1" applyFill="1" applyBorder="1" applyAlignment="1">
      <alignment horizontal="center"/>
    </xf>
    <xf numFmtId="43" fontId="3" fillId="0" borderId="3" xfId="1" applyFont="1" applyFill="1" applyBorder="1" applyAlignment="1">
      <alignment horizontal="center"/>
    </xf>
    <xf numFmtId="0" fontId="3" fillId="0" borderId="5" xfId="7" applyFont="1" applyBorder="1" applyAlignment="1">
      <alignment horizontal="center" wrapText="1"/>
    </xf>
    <xf numFmtId="0" fontId="3" fillId="0" borderId="4" xfId="7" applyFont="1" applyBorder="1" applyAlignment="1">
      <alignment horizontal="center" wrapText="1"/>
    </xf>
    <xf numFmtId="0" fontId="45" fillId="0" borderId="0" xfId="17" applyFont="1" applyAlignment="1">
      <alignment horizontal="left" vertical="center" wrapText="1"/>
    </xf>
    <xf numFmtId="0" fontId="19" fillId="0" borderId="2" xfId="17" applyFont="1" applyBorder="1" applyAlignment="1">
      <alignment horizontal="left" vertical="center" wrapText="1"/>
    </xf>
    <xf numFmtId="0" fontId="9" fillId="0" borderId="8" xfId="25" applyAlignment="1">
      <alignment horizontal="left" vertical="center"/>
    </xf>
    <xf numFmtId="0" fontId="3" fillId="0" borderId="26" xfId="8" applyFont="1" applyBorder="1" applyAlignment="1">
      <alignment horizontal="left" vertical="center" wrapText="1"/>
    </xf>
    <xf numFmtId="0" fontId="3" fillId="0" borderId="0" xfId="8" applyFont="1" applyAlignment="1">
      <alignment horizontal="left" vertical="center" wrapText="1"/>
    </xf>
    <xf numFmtId="0" fontId="3" fillId="0" borderId="28" xfId="8" applyFont="1" applyBorder="1" applyAlignment="1">
      <alignment horizontal="left" vertical="center" wrapText="1"/>
    </xf>
    <xf numFmtId="0" fontId="3" fillId="0" borderId="29" xfId="8" applyFont="1" applyBorder="1" applyAlignment="1">
      <alignment horizontal="left" vertical="center" wrapText="1"/>
    </xf>
    <xf numFmtId="0" fontId="50" fillId="0" borderId="7" xfId="24" applyAlignment="1">
      <alignment horizontal="left" vertical="center"/>
    </xf>
    <xf numFmtId="0" fontId="56" fillId="2" borderId="0" xfId="0" applyFont="1" applyFill="1" applyAlignment="1">
      <alignment horizontal="left" vertical="center" wrapText="1"/>
    </xf>
    <xf numFmtId="0" fontId="19" fillId="0" borderId="0" xfId="17" applyFont="1" applyAlignment="1">
      <alignment horizontal="left" vertical="center" wrapText="1"/>
    </xf>
    <xf numFmtId="0" fontId="3" fillId="0" borderId="0" xfId="8" applyFont="1" applyAlignment="1">
      <alignment horizontal="left" vertical="center"/>
    </xf>
    <xf numFmtId="6" fontId="3" fillId="0" borderId="0" xfId="8" applyNumberFormat="1" applyFont="1" applyAlignment="1">
      <alignment horizontal="center" vertical="center" wrapText="1"/>
    </xf>
    <xf numFmtId="6" fontId="3" fillId="0" borderId="27" xfId="8" applyNumberFormat="1" applyFont="1" applyBorder="1" applyAlignment="1">
      <alignment horizontal="center" vertical="center" wrapText="1"/>
    </xf>
    <xf numFmtId="0" fontId="3" fillId="0" borderId="27" xfId="8" applyFont="1" applyBorder="1" applyAlignment="1">
      <alignment horizontal="left" vertical="center" wrapText="1"/>
    </xf>
    <xf numFmtId="0" fontId="3" fillId="0" borderId="26" xfId="8" applyFont="1" applyBorder="1" applyAlignment="1">
      <alignment vertical="center" wrapText="1"/>
    </xf>
    <xf numFmtId="0" fontId="3" fillId="0" borderId="0" xfId="8" applyFont="1" applyAlignment="1">
      <alignment horizontal="center" vertical="center" wrapText="1"/>
    </xf>
    <xf numFmtId="0" fontId="9" fillId="0" borderId="8" xfId="25" applyFill="1" applyAlignment="1">
      <alignment horizontal="left" vertical="center" wrapText="1"/>
    </xf>
    <xf numFmtId="0" fontId="9" fillId="0" borderId="8" xfId="25" applyFill="1" applyAlignment="1">
      <alignment horizontal="left" wrapText="1"/>
    </xf>
    <xf numFmtId="6" fontId="3" fillId="0" borderId="29" xfId="8" applyNumberFormat="1" applyFont="1" applyBorder="1" applyAlignment="1">
      <alignment horizontal="center" vertical="center" wrapText="1"/>
    </xf>
    <xf numFmtId="6" fontId="3" fillId="0" borderId="30" xfId="8" applyNumberFormat="1" applyFont="1" applyBorder="1" applyAlignment="1">
      <alignment horizontal="center" vertical="center" wrapText="1"/>
    </xf>
    <xf numFmtId="0" fontId="9" fillId="0" borderId="8" xfId="25" applyFill="1" applyAlignment="1">
      <alignment horizontal="center" vertical="center" wrapText="1"/>
    </xf>
    <xf numFmtId="0" fontId="50" fillId="0" borderId="7" xfId="24" applyAlignment="1">
      <alignment horizontal="left" wrapText="1"/>
    </xf>
    <xf numFmtId="0" fontId="3" fillId="0" borderId="0" xfId="8" applyFont="1" applyAlignment="1">
      <alignment horizontal="justify" wrapText="1"/>
    </xf>
    <xf numFmtId="0" fontId="3" fillId="0" borderId="0" xfId="8" applyFont="1" applyAlignment="1">
      <alignment wrapText="1"/>
    </xf>
    <xf numFmtId="43" fontId="3" fillId="0" borderId="5" xfId="5" applyFont="1" applyFill="1" applyBorder="1" applyAlignment="1">
      <alignment horizontal="center"/>
    </xf>
    <xf numFmtId="43" fontId="3" fillId="0" borderId="4" xfId="5" applyFont="1" applyFill="1" applyBorder="1" applyAlignment="1">
      <alignment horizontal="center"/>
    </xf>
    <xf numFmtId="43" fontId="3" fillId="0" borderId="3" xfId="5" applyFont="1" applyFill="1" applyBorder="1" applyAlignment="1">
      <alignment horizontal="center"/>
    </xf>
    <xf numFmtId="0" fontId="3" fillId="0" borderId="5"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6" fontId="53" fillId="0" borderId="38" xfId="0" applyNumberFormat="1" applyFont="1" applyBorder="1" applyAlignment="1">
      <alignment horizontal="center" vertical="center" wrapText="1"/>
    </xf>
    <xf numFmtId="6" fontId="53" fillId="0" borderId="39" xfId="0" applyNumberFormat="1" applyFont="1" applyBorder="1" applyAlignment="1">
      <alignment horizontal="center" vertical="center" wrapText="1"/>
    </xf>
    <xf numFmtId="6" fontId="53" fillId="0" borderId="33" xfId="0" applyNumberFormat="1" applyFont="1" applyBorder="1" applyAlignment="1">
      <alignment horizontal="center" vertical="center" wrapText="1"/>
    </xf>
    <xf numFmtId="6" fontId="53" fillId="0" borderId="34" xfId="0" applyNumberFormat="1" applyFont="1" applyBorder="1" applyAlignment="1">
      <alignment horizontal="center" vertical="center" wrapText="1"/>
    </xf>
    <xf numFmtId="6" fontId="53" fillId="0" borderId="28" xfId="0" applyNumberFormat="1" applyFont="1" applyBorder="1" applyAlignment="1">
      <alignment horizontal="center" vertical="center" wrapText="1"/>
    </xf>
    <xf numFmtId="6" fontId="53" fillId="0" borderId="30" xfId="0" applyNumberFormat="1" applyFont="1" applyBorder="1" applyAlignment="1">
      <alignment horizontal="center" vertical="center" wrapText="1"/>
    </xf>
    <xf numFmtId="0" fontId="53" fillId="0" borderId="37" xfId="0" applyFont="1" applyBorder="1" applyAlignment="1">
      <alignment vertical="center" wrapText="1"/>
    </xf>
    <xf numFmtId="0" fontId="53" fillId="0" borderId="35" xfId="0" applyFont="1" applyBorder="1" applyAlignment="1">
      <alignment vertical="center" wrapText="1"/>
    </xf>
    <xf numFmtId="6" fontId="53" fillId="0" borderId="37" xfId="0" applyNumberFormat="1" applyFont="1" applyBorder="1" applyAlignment="1">
      <alignment vertical="center" wrapText="1"/>
    </xf>
    <xf numFmtId="6" fontId="53" fillId="0" borderId="35" xfId="0" applyNumberFormat="1" applyFont="1" applyBorder="1" applyAlignment="1">
      <alignment vertical="center" wrapText="1"/>
    </xf>
    <xf numFmtId="0" fontId="53" fillId="0" borderId="38"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30" xfId="0" applyFont="1" applyBorder="1" applyAlignment="1">
      <alignment horizontal="center" vertical="center" wrapText="1"/>
    </xf>
    <xf numFmtId="0" fontId="50" fillId="13" borderId="33" xfId="24" applyFill="1" applyBorder="1" applyAlignment="1">
      <alignment horizontal="left" vertical="center" wrapText="1"/>
    </xf>
    <xf numFmtId="0" fontId="50" fillId="13" borderId="31" xfId="24" applyFill="1" applyBorder="1" applyAlignment="1">
      <alignment horizontal="left" vertical="center" wrapText="1"/>
    </xf>
    <xf numFmtId="0" fontId="50" fillId="13" borderId="34" xfId="24" applyFill="1" applyBorder="1" applyAlignment="1">
      <alignment horizontal="left" vertical="center" wrapText="1"/>
    </xf>
    <xf numFmtId="0" fontId="50" fillId="13" borderId="26" xfId="24" applyFill="1" applyBorder="1" applyAlignment="1">
      <alignment horizontal="left" vertical="center" wrapText="1"/>
    </xf>
    <xf numFmtId="0" fontId="50" fillId="13" borderId="0" xfId="24" applyFill="1" applyBorder="1" applyAlignment="1">
      <alignment horizontal="left" vertical="center" wrapText="1"/>
    </xf>
    <xf numFmtId="0" fontId="50" fillId="13" borderId="27" xfId="24" applyFill="1" applyBorder="1" applyAlignment="1">
      <alignment horizontal="left" vertical="center" wrapText="1"/>
    </xf>
    <xf numFmtId="0" fontId="9" fillId="13" borderId="29" xfId="25" applyFill="1" applyBorder="1" applyAlignment="1">
      <alignment horizontal="center" vertical="center" wrapText="1"/>
    </xf>
    <xf numFmtId="0" fontId="9" fillId="13" borderId="30" xfId="25" applyFill="1" applyBorder="1" applyAlignment="1">
      <alignment horizontal="center" vertical="center" wrapText="1"/>
    </xf>
    <xf numFmtId="0" fontId="53" fillId="0" borderId="36" xfId="0" applyFont="1" applyBorder="1" applyAlignment="1">
      <alignment vertical="center" wrapText="1"/>
    </xf>
    <xf numFmtId="6" fontId="53" fillId="0" borderId="36" xfId="0" applyNumberFormat="1" applyFont="1" applyBorder="1" applyAlignment="1">
      <alignment vertical="center" wrapText="1"/>
    </xf>
    <xf numFmtId="6" fontId="53" fillId="0" borderId="26" xfId="0" applyNumberFormat="1" applyFont="1" applyBorder="1" applyAlignment="1">
      <alignment horizontal="center" vertical="center" wrapText="1"/>
    </xf>
    <xf numFmtId="6" fontId="53" fillId="0" borderId="27" xfId="0" applyNumberFormat="1" applyFont="1" applyBorder="1" applyAlignment="1">
      <alignment horizontal="center" vertical="center" wrapText="1"/>
    </xf>
    <xf numFmtId="0" fontId="50" fillId="13" borderId="43" xfId="24" applyFill="1" applyBorder="1" applyAlignment="1">
      <alignment horizontal="center" vertical="center" wrapText="1"/>
    </xf>
    <xf numFmtId="0" fontId="50" fillId="13" borderId="44" xfId="24" applyFill="1" applyBorder="1" applyAlignment="1">
      <alignment horizontal="center" vertical="center" wrapText="1"/>
    </xf>
    <xf numFmtId="0" fontId="50" fillId="13" borderId="29" xfId="24" applyFill="1" applyBorder="1" applyAlignment="1">
      <alignment horizontal="center" vertical="center" wrapText="1"/>
    </xf>
    <xf numFmtId="0" fontId="50" fillId="13" borderId="30" xfId="24" applyFill="1" applyBorder="1" applyAlignment="1">
      <alignment horizontal="center" vertical="center" wrapText="1"/>
    </xf>
    <xf numFmtId="0" fontId="50" fillId="13" borderId="7" xfId="24" applyFill="1" applyAlignment="1">
      <alignment horizontal="center" vertical="center" wrapText="1"/>
    </xf>
    <xf numFmtId="0" fontId="50" fillId="13" borderId="45" xfId="24" applyFill="1" applyBorder="1" applyAlignment="1">
      <alignment horizontal="center" vertical="center" wrapText="1"/>
    </xf>
    <xf numFmtId="0" fontId="50" fillId="13" borderId="46" xfId="24" applyFill="1" applyBorder="1" applyAlignment="1">
      <alignment horizontal="left" vertical="center" wrapText="1" indent="4"/>
    </xf>
    <xf numFmtId="0" fontId="50" fillId="13" borderId="43" xfId="24" applyFill="1" applyBorder="1" applyAlignment="1">
      <alignment horizontal="left" vertical="center" wrapText="1" indent="4"/>
    </xf>
    <xf numFmtId="0" fontId="50" fillId="13" borderId="28" xfId="24" applyFill="1" applyBorder="1" applyAlignment="1">
      <alignment horizontal="left" vertical="center" wrapText="1" indent="4"/>
    </xf>
    <xf numFmtId="0" fontId="50" fillId="13" borderId="29" xfId="24" applyFill="1" applyBorder="1" applyAlignment="1">
      <alignment horizontal="left" vertical="center" wrapText="1" indent="4"/>
    </xf>
    <xf numFmtId="0" fontId="50" fillId="13" borderId="43" xfId="24" applyFill="1" applyBorder="1" applyAlignment="1">
      <alignment horizontal="justify" vertical="center" wrapText="1"/>
    </xf>
    <xf numFmtId="0" fontId="50" fillId="13" borderId="29" xfId="24" applyFill="1" applyBorder="1" applyAlignment="1">
      <alignment horizontal="justify" vertical="center" wrapText="1"/>
    </xf>
    <xf numFmtId="0" fontId="0" fillId="0" borderId="26" xfId="0" applyBorder="1" applyAlignment="1">
      <alignment vertical="center" wrapText="1"/>
    </xf>
    <xf numFmtId="0" fontId="50" fillId="13" borderId="33" xfId="24" applyFill="1" applyBorder="1" applyAlignment="1">
      <alignment horizontal="left" vertical="center" wrapText="1" indent="4"/>
    </xf>
    <xf numFmtId="0" fontId="50" fillId="13" borderId="31" xfId="24" applyFill="1" applyBorder="1" applyAlignment="1">
      <alignment horizontal="left" vertical="center" wrapText="1" indent="4"/>
    </xf>
    <xf numFmtId="0" fontId="50" fillId="13" borderId="26" xfId="24" applyFill="1" applyBorder="1" applyAlignment="1">
      <alignment horizontal="left" vertical="center" wrapText="1" indent="4"/>
    </xf>
    <xf numFmtId="0" fontId="50" fillId="13" borderId="0" xfId="24" applyFill="1" applyBorder="1" applyAlignment="1">
      <alignment horizontal="left" vertical="center" wrapText="1" indent="4"/>
    </xf>
    <xf numFmtId="0" fontId="53" fillId="0" borderId="38" xfId="0" applyFont="1" applyBorder="1" applyAlignment="1">
      <alignment vertical="center" wrapText="1"/>
    </xf>
    <xf numFmtId="0" fontId="53" fillId="0" borderId="39" xfId="0" applyFont="1" applyBorder="1" applyAlignment="1">
      <alignment vertical="center" wrapText="1"/>
    </xf>
    <xf numFmtId="6" fontId="53" fillId="0" borderId="38" xfId="0" applyNumberFormat="1" applyFont="1" applyBorder="1" applyAlignment="1">
      <alignment vertical="center" wrapText="1"/>
    </xf>
    <xf numFmtId="6" fontId="53" fillId="0" borderId="39" xfId="0" applyNumberFormat="1" applyFont="1" applyBorder="1" applyAlignment="1">
      <alignment vertical="center" wrapText="1"/>
    </xf>
    <xf numFmtId="6" fontId="53" fillId="0" borderId="33" xfId="0" applyNumberFormat="1" applyFont="1" applyBorder="1" applyAlignment="1">
      <alignment vertical="top" wrapText="1"/>
    </xf>
    <xf numFmtId="6" fontId="53" fillId="0" borderId="34" xfId="0" applyNumberFormat="1" applyFont="1" applyBorder="1" applyAlignment="1">
      <alignment vertical="top" wrapText="1"/>
    </xf>
    <xf numFmtId="6" fontId="53" fillId="0" borderId="26" xfId="0" applyNumberFormat="1" applyFont="1" applyBorder="1" applyAlignment="1">
      <alignment vertical="top" wrapText="1"/>
    </xf>
    <xf numFmtId="6" fontId="53" fillId="0" borderId="27" xfId="0" applyNumberFormat="1" applyFont="1" applyBorder="1" applyAlignment="1">
      <alignment vertical="top" wrapText="1"/>
    </xf>
    <xf numFmtId="6" fontId="53" fillId="0" borderId="28" xfId="0" applyNumberFormat="1" applyFont="1" applyBorder="1" applyAlignment="1">
      <alignment vertical="top" wrapText="1"/>
    </xf>
    <xf numFmtId="6" fontId="53" fillId="0" borderId="30" xfId="0" applyNumberFormat="1" applyFont="1" applyBorder="1" applyAlignment="1">
      <alignment vertical="top" wrapText="1"/>
    </xf>
    <xf numFmtId="0" fontId="53" fillId="0" borderId="33" xfId="0" applyFont="1" applyBorder="1" applyAlignment="1">
      <alignment vertical="center" wrapText="1"/>
    </xf>
    <xf numFmtId="0" fontId="53" fillId="0" borderId="34" xfId="0" applyFont="1" applyBorder="1" applyAlignment="1">
      <alignment vertical="center" wrapText="1"/>
    </xf>
    <xf numFmtId="0" fontId="53" fillId="0" borderId="26" xfId="0" applyFont="1" applyBorder="1" applyAlignment="1">
      <alignment vertical="center" wrapText="1"/>
    </xf>
    <xf numFmtId="0" fontId="53" fillId="0" borderId="27" xfId="0" applyFont="1" applyBorder="1" applyAlignment="1">
      <alignment vertical="center" wrapText="1"/>
    </xf>
    <xf numFmtId="0" fontId="53" fillId="0" borderId="28" xfId="0" applyFont="1" applyBorder="1" applyAlignment="1">
      <alignment vertical="center" wrapText="1"/>
    </xf>
    <xf numFmtId="0" fontId="53" fillId="0" borderId="30" xfId="0" applyFont="1" applyBorder="1" applyAlignment="1">
      <alignment vertical="center" wrapText="1"/>
    </xf>
    <xf numFmtId="6" fontId="53" fillId="0" borderId="33" xfId="0" applyNumberFormat="1" applyFont="1" applyBorder="1" applyAlignment="1">
      <alignment vertical="center" wrapText="1"/>
    </xf>
    <xf numFmtId="6" fontId="53" fillId="0" borderId="34" xfId="0" applyNumberFormat="1" applyFont="1" applyBorder="1" applyAlignment="1">
      <alignment vertical="center" wrapText="1"/>
    </xf>
    <xf numFmtId="6" fontId="53" fillId="0" borderId="26" xfId="0" applyNumberFormat="1" applyFont="1" applyBorder="1" applyAlignment="1">
      <alignment vertical="center" wrapText="1"/>
    </xf>
    <xf numFmtId="6" fontId="53" fillId="0" borderId="27" xfId="0" applyNumberFormat="1" applyFont="1" applyBorder="1" applyAlignment="1">
      <alignment vertical="center" wrapText="1"/>
    </xf>
    <xf numFmtId="6" fontId="53" fillId="0" borderId="28" xfId="0" applyNumberFormat="1" applyFont="1" applyBorder="1" applyAlignment="1">
      <alignment vertical="center" wrapText="1"/>
    </xf>
    <xf numFmtId="6" fontId="53" fillId="0" borderId="30" xfId="0" applyNumberFormat="1" applyFont="1" applyBorder="1" applyAlignment="1">
      <alignment vertical="center" wrapText="1"/>
    </xf>
    <xf numFmtId="0" fontId="51" fillId="13" borderId="33" xfId="0" applyFont="1" applyFill="1" applyBorder="1" applyAlignment="1">
      <alignment horizontal="left" vertical="center" wrapText="1" indent="4"/>
    </xf>
    <xf numFmtId="0" fontId="51" fillId="13" borderId="31" xfId="0" applyFont="1" applyFill="1" applyBorder="1" applyAlignment="1">
      <alignment horizontal="left" vertical="center" wrapText="1" indent="4"/>
    </xf>
    <xf numFmtId="0" fontId="51" fillId="13" borderId="34" xfId="0" applyFont="1" applyFill="1" applyBorder="1" applyAlignment="1">
      <alignment horizontal="left" vertical="center" wrapText="1" indent="4"/>
    </xf>
    <xf numFmtId="0" fontId="6" fillId="13" borderId="28" xfId="2" applyFill="1" applyBorder="1" applyAlignment="1">
      <alignment horizontal="left" vertical="center" wrapText="1" indent="4"/>
    </xf>
    <xf numFmtId="0" fontId="6" fillId="13" borderId="29" xfId="2" applyFill="1" applyBorder="1" applyAlignment="1">
      <alignment horizontal="left" vertical="center" wrapText="1" indent="4"/>
    </xf>
    <xf numFmtId="0" fontId="6" fillId="13" borderId="30" xfId="2" applyFill="1" applyBorder="1" applyAlignment="1">
      <alignment horizontal="left" vertical="center" wrapText="1" indent="4"/>
    </xf>
    <xf numFmtId="0" fontId="51" fillId="13" borderId="38" xfId="0" applyFont="1" applyFill="1" applyBorder="1" applyAlignment="1">
      <alignment horizontal="left" vertical="center" wrapText="1" indent="4"/>
    </xf>
    <xf numFmtId="0" fontId="51" fillId="13" borderId="41" xfId="0" applyFont="1" applyFill="1" applyBorder="1" applyAlignment="1">
      <alignment horizontal="left" vertical="center" wrapText="1" indent="4"/>
    </xf>
    <xf numFmtId="0" fontId="51" fillId="13" borderId="39" xfId="0" applyFont="1" applyFill="1" applyBorder="1" applyAlignment="1">
      <alignment horizontal="left" vertical="center" wrapText="1" indent="4"/>
    </xf>
    <xf numFmtId="0" fontId="52" fillId="13" borderId="37" xfId="0" applyFont="1" applyFill="1" applyBorder="1" applyAlignment="1">
      <alignment vertical="center" wrapText="1"/>
    </xf>
    <xf numFmtId="0" fontId="52" fillId="13" borderId="35" xfId="0" applyFont="1" applyFill="1" applyBorder="1" applyAlignment="1">
      <alignment vertical="center" wrapText="1"/>
    </xf>
    <xf numFmtId="0" fontId="50" fillId="13" borderId="42" xfId="24" applyFill="1" applyBorder="1" applyAlignment="1">
      <alignment vertical="center" wrapText="1"/>
    </xf>
    <xf numFmtId="0" fontId="50" fillId="13" borderId="35" xfId="24" applyFill="1" applyBorder="1" applyAlignment="1">
      <alignment vertical="center" wrapText="1"/>
    </xf>
    <xf numFmtId="0" fontId="50" fillId="13" borderId="31" xfId="24" applyFill="1" applyBorder="1" applyAlignment="1">
      <alignment vertical="center" wrapText="1"/>
    </xf>
    <xf numFmtId="0" fontId="50" fillId="13" borderId="34" xfId="24" applyFill="1" applyBorder="1" applyAlignment="1">
      <alignment vertical="center" wrapText="1"/>
    </xf>
    <xf numFmtId="0" fontId="50" fillId="13" borderId="29" xfId="24" applyFill="1" applyBorder="1" applyAlignment="1">
      <alignment vertical="center" wrapText="1"/>
    </xf>
    <xf numFmtId="0" fontId="50" fillId="13" borderId="30" xfId="24" applyFill="1" applyBorder="1" applyAlignment="1">
      <alignment vertical="center" wrapText="1"/>
    </xf>
    <xf numFmtId="0" fontId="6" fillId="0" borderId="1" xfId="2" applyFill="1" applyAlignment="1">
      <alignment horizontal="center" vertical="center"/>
    </xf>
    <xf numFmtId="0" fontId="6" fillId="0" borderId="1" xfId="2" applyFill="1" applyAlignment="1">
      <alignment horizontal="center"/>
    </xf>
    <xf numFmtId="43" fontId="3" fillId="2" borderId="5" xfId="1" applyFont="1" applyFill="1" applyBorder="1" applyAlignment="1">
      <alignment horizontal="center" vertical="center"/>
    </xf>
    <xf numFmtId="43" fontId="3" fillId="2" borderId="4" xfId="1" applyFont="1" applyFill="1" applyBorder="1" applyAlignment="1">
      <alignment horizontal="center" vertical="center"/>
    </xf>
    <xf numFmtId="43" fontId="3" fillId="2" borderId="3" xfId="1" applyFont="1" applyFill="1" applyBorder="1" applyAlignment="1">
      <alignment horizontal="center" vertical="center"/>
    </xf>
    <xf numFmtId="43" fontId="3" fillId="0" borderId="5" xfId="5" applyFont="1" applyFill="1" applyBorder="1" applyAlignment="1">
      <alignment horizontal="center" wrapText="1"/>
    </xf>
    <xf numFmtId="43" fontId="3" fillId="0" borderId="4" xfId="5" applyFont="1" applyFill="1" applyBorder="1" applyAlignment="1">
      <alignment horizontal="center" wrapText="1"/>
    </xf>
    <xf numFmtId="43" fontId="3" fillId="0" borderId="3" xfId="5" applyFont="1" applyFill="1" applyBorder="1" applyAlignment="1">
      <alignment horizontal="center" wrapText="1"/>
    </xf>
    <xf numFmtId="43" fontId="3" fillId="0" borderId="5" xfId="1" applyFont="1" applyFill="1" applyBorder="1" applyAlignment="1">
      <alignment horizontal="center" vertical="center" wrapText="1"/>
    </xf>
    <xf numFmtId="43" fontId="3" fillId="0" borderId="4" xfId="1" applyFont="1" applyFill="1" applyBorder="1" applyAlignment="1">
      <alignment horizontal="center" vertical="center" wrapText="1"/>
    </xf>
    <xf numFmtId="43" fontId="3" fillId="0" borderId="3" xfId="1" applyFont="1" applyFill="1" applyBorder="1" applyAlignment="1">
      <alignment horizontal="center" vertical="center" wrapText="1"/>
    </xf>
    <xf numFmtId="0" fontId="21" fillId="0" borderId="2" xfId="23" applyFont="1" applyFill="1" applyBorder="1" applyAlignment="1" applyProtection="1">
      <alignment horizontal="left" vertical="center"/>
    </xf>
  </cellXfs>
  <cellStyles count="26">
    <cellStyle name="Comma" xfId="1" builtinId="3"/>
    <cellStyle name="Comma 2" xfId="15" xr:uid="{AC43CC40-A237-4045-B5B6-5874878182CD}"/>
    <cellStyle name="Comma 3 2" xfId="5" xr:uid="{1585BAD2-D699-4A10-90E3-513A9DB0EA62}"/>
    <cellStyle name="Currency 2" xfId="16" xr:uid="{988E5BD3-2ACA-4E1C-819D-443889719A51}"/>
    <cellStyle name="Heading 1" xfId="2" builtinId="16"/>
    <cellStyle name="Heading 2" xfId="24" builtinId="17" customBuiltin="1"/>
    <cellStyle name="Heading 2 2" xfId="11" xr:uid="{AD141C35-E318-451A-B231-E79544FAE63A}"/>
    <cellStyle name="Heading 3" xfId="25" builtinId="18" customBuiltin="1"/>
    <cellStyle name="Heading 3 2" xfId="13" xr:uid="{979CA73D-090B-4923-BCBD-C17C7EBFB40B}"/>
    <cellStyle name="Heading 4" xfId="10" builtinId="19"/>
    <cellStyle name="Hyperlink" xfId="23" builtinId="8"/>
    <cellStyle name="Hyperlink 2" xfId="18" xr:uid="{32319F1D-F25B-471B-8287-75546D134F6F}"/>
    <cellStyle name="Normal" xfId="0" builtinId="0"/>
    <cellStyle name="Normal 10" xfId="8" xr:uid="{93A17AFD-B522-4103-A365-B7AF86FD3B50}"/>
    <cellStyle name="Normal 11" xfId="22" xr:uid="{F54F61B2-6A8B-48B0-B262-2E571D161F47}"/>
    <cellStyle name="Normal 2" xfId="7" xr:uid="{FF72F801-6FE0-4ADC-8889-84DC05768576}"/>
    <cellStyle name="Normal 2 2" xfId="19" xr:uid="{81C8FFC2-E75D-48ED-AE2C-0C817070B641}"/>
    <cellStyle name="Normal 3" xfId="6" xr:uid="{9167366D-6FF8-447B-B5D4-240D03CB5D35}"/>
    <cellStyle name="Normal 4" xfId="12" xr:uid="{6699A330-4A48-498A-AB38-2E7997197303}"/>
    <cellStyle name="Normal 4 2" xfId="20" xr:uid="{FCF9AF31-0EF1-4555-B110-F365206DFC20}"/>
    <cellStyle name="Normal 5" xfId="17" xr:uid="{C3C3498E-77A1-416F-B953-3B029701EC5C}"/>
    <cellStyle name="Normal 5 3" xfId="14" xr:uid="{5E04954F-1C2D-4731-8692-9E1D79F1E5C8}"/>
    <cellStyle name="Normal 6 2" xfId="3" xr:uid="{74F478CF-3E71-49EB-9243-89D7BDB84F48}"/>
    <cellStyle name="Normal 7" xfId="21" xr:uid="{D2105621-09FE-43D2-B3A0-66DAB6B584F2}"/>
    <cellStyle name="Percent" xfId="9" builtinId="5"/>
    <cellStyle name="Percent 2 2" xfId="4" xr:uid="{C20E6BAA-6965-4156-B664-9312FB0B0A99}"/>
  </cellStyles>
  <dxfs count="49">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ashboard_IT_30Apr15-pva-v11.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y%20Action%20Plan%20-%20Branstyon%20Str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SideCalc"/>
      <sheetName val="Master Transaction Data"/>
      <sheetName val="Full Data Set Bottom Up"/>
      <sheetName val="Conversion Lookups"/>
      <sheetName val="Tariff IT"/>
      <sheetName val="FX"/>
    </sheetNames>
    <sheetDataSet>
      <sheetData sheetId="0">
        <row r="5">
          <cell r="Z5" t="str">
            <v>Italy</v>
          </cell>
        </row>
        <row r="6">
          <cell r="Z6" t="str">
            <v>Denmark</v>
          </cell>
        </row>
        <row r="7">
          <cell r="Z7" t="str">
            <v>Germany</v>
          </cell>
        </row>
        <row r="8">
          <cell r="Z8" t="str">
            <v>Norway</v>
          </cell>
        </row>
        <row r="9">
          <cell r="Z9" t="str">
            <v>Sweden</v>
          </cell>
        </row>
        <row r="10">
          <cell r="Z10" t="str">
            <v>UK</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on Plan"/>
      <sheetName val="Lists"/>
      <sheetName val="Sheet1"/>
      <sheetName val="Recovery Action Plan - Branstyo"/>
    </sheetNames>
    <sheetDataSet>
      <sheetData sheetId="0"/>
      <sheetData sheetId="1">
        <row r="5">
          <cell r="B5" t="str">
            <v>Revenue Control</v>
          </cell>
          <cell r="D5" t="str">
            <v>DBM</v>
          </cell>
        </row>
        <row r="6">
          <cell r="B6" t="str">
            <v>Activity</v>
          </cell>
          <cell r="D6" t="str">
            <v>CRM</v>
          </cell>
        </row>
        <row r="7">
          <cell r="B7" t="str">
            <v>Daily Management</v>
          </cell>
          <cell r="D7" t="str">
            <v>GM</v>
          </cell>
        </row>
        <row r="8">
          <cell r="B8" t="str">
            <v>Staffing</v>
          </cell>
          <cell r="D8" t="str">
            <v>Ops</v>
          </cell>
        </row>
        <row r="9">
          <cell r="B9" t="str">
            <v>Standards</v>
          </cell>
          <cell r="D9" t="str">
            <v>S&amp;C</v>
          </cell>
        </row>
        <row r="10">
          <cell r="D10" t="str">
            <v>Markt</v>
          </cell>
        </row>
        <row r="11">
          <cell r="D11" t="str">
            <v>Ops</v>
          </cell>
        </row>
        <row r="12">
          <cell r="D12" t="str">
            <v>ICT</v>
          </cell>
        </row>
        <row r="13">
          <cell r="D13" t="str">
            <v>S&amp;C</v>
          </cell>
        </row>
        <row r="14">
          <cell r="D14" t="str">
            <v>HR</v>
          </cell>
        </row>
        <row r="15">
          <cell r="D15" t="str">
            <v>FM</v>
          </cell>
        </row>
        <row r="16">
          <cell r="D16" t="str">
            <v>Fin.</v>
          </cell>
        </row>
        <row r="17">
          <cell r="D17" t="str">
            <v>SCD</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southend.gov.uk/downloads/download/433/planning-fe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7A0E8-F17D-435A-A0BE-F25FE8781876}">
  <sheetPr>
    <pageSetUpPr fitToPage="1"/>
  </sheetPr>
  <dimension ref="A1:M14"/>
  <sheetViews>
    <sheetView tabSelected="1" zoomScale="70" zoomScaleNormal="70" zoomScaleSheetLayoutView="70" workbookViewId="0">
      <selection sqref="A1:B1"/>
    </sheetView>
  </sheetViews>
  <sheetFormatPr defaultColWidth="9.15234375" defaultRowHeight="15" customHeight="1" x14ac:dyDescent="0.35"/>
  <cols>
    <col min="1" max="1" width="5.69140625" style="7" customWidth="1"/>
    <col min="2" max="2" width="61.23046875" style="6" customWidth="1"/>
    <col min="3" max="3" width="23.84375" style="5" customWidth="1"/>
    <col min="4" max="4" width="16" style="3" customWidth="1"/>
    <col min="5" max="5" width="10.53515625" style="3" hidden="1" customWidth="1"/>
    <col min="6" max="6" width="16.53515625" style="3" customWidth="1"/>
    <col min="7" max="7" width="3.15234375" style="4" customWidth="1"/>
    <col min="8" max="8" width="16" style="3" customWidth="1"/>
    <col min="9" max="9" width="10.4609375" style="3" hidden="1" customWidth="1"/>
    <col min="10" max="10" width="16.53515625" style="3" customWidth="1"/>
    <col min="11" max="11" width="11.69140625" style="2" customWidth="1"/>
    <col min="12" max="12" width="10.84375" style="2" customWidth="1"/>
    <col min="13" max="16384" width="9.15234375" style="1"/>
  </cols>
  <sheetData>
    <row r="1" spans="1:13" s="27" customFormat="1" ht="77.599999999999994" thickBot="1" x14ac:dyDescent="0.55000000000000004">
      <c r="A1" s="547" t="s">
        <v>0</v>
      </c>
      <c r="B1" s="548"/>
      <c r="C1" s="28" t="s">
        <v>1</v>
      </c>
      <c r="D1" s="28" t="s">
        <v>2</v>
      </c>
      <c r="E1" s="28" t="s">
        <v>3</v>
      </c>
      <c r="F1" s="28" t="s">
        <v>4</v>
      </c>
      <c r="G1" s="28"/>
      <c r="H1" s="28" t="s">
        <v>5</v>
      </c>
      <c r="I1" s="28" t="s">
        <v>3</v>
      </c>
      <c r="J1" s="28" t="s">
        <v>6</v>
      </c>
      <c r="K1" s="549" t="s">
        <v>7</v>
      </c>
      <c r="L1" s="549"/>
    </row>
    <row r="2" spans="1:13" ht="15" customHeight="1" thickTop="1" x14ac:dyDescent="0.35">
      <c r="A2" s="26"/>
      <c r="B2" s="26"/>
      <c r="C2" s="26"/>
      <c r="D2" s="24" t="s">
        <v>8</v>
      </c>
      <c r="E2" s="24" t="s">
        <v>8</v>
      </c>
      <c r="F2" s="24" t="s">
        <v>8</v>
      </c>
      <c r="G2" s="25"/>
      <c r="H2" s="24" t="s">
        <v>8</v>
      </c>
      <c r="I2" s="24" t="s">
        <v>8</v>
      </c>
      <c r="J2" s="24" t="s">
        <v>8</v>
      </c>
      <c r="K2" s="23" t="s">
        <v>8</v>
      </c>
      <c r="L2" s="22" t="s">
        <v>9</v>
      </c>
    </row>
    <row r="3" spans="1:13" ht="15" customHeight="1" x14ac:dyDescent="0.35">
      <c r="A3" s="14"/>
      <c r="B3" s="21"/>
      <c r="C3" s="12"/>
      <c r="D3" s="10"/>
      <c r="E3" s="10"/>
      <c r="F3" s="10"/>
      <c r="G3" s="11"/>
      <c r="H3" s="10"/>
      <c r="I3" s="10"/>
      <c r="J3" s="10"/>
      <c r="K3" s="20"/>
      <c r="L3" s="20"/>
    </row>
    <row r="4" spans="1:13" ht="15" customHeight="1" x14ac:dyDescent="0.35">
      <c r="A4" s="14">
        <v>1</v>
      </c>
      <c r="B4" s="18" t="s">
        <v>10</v>
      </c>
      <c r="C4" s="17" t="s">
        <v>11</v>
      </c>
      <c r="D4" s="550" t="s">
        <v>12</v>
      </c>
      <c r="E4" s="551"/>
      <c r="F4" s="552"/>
      <c r="G4" s="16"/>
      <c r="H4" s="550" t="s">
        <v>12</v>
      </c>
      <c r="I4" s="551"/>
      <c r="J4" s="552"/>
      <c r="K4" s="9"/>
      <c r="L4" s="8"/>
      <c r="M4" s="15"/>
    </row>
    <row r="5" spans="1:13" ht="15" customHeight="1" x14ac:dyDescent="0.35">
      <c r="A5" s="14">
        <f t="shared" ref="A5:A14" si="0">1+A4</f>
        <v>2</v>
      </c>
      <c r="B5" s="18" t="s">
        <v>13</v>
      </c>
      <c r="C5" s="17" t="s">
        <v>11</v>
      </c>
      <c r="D5" s="10">
        <v>19</v>
      </c>
      <c r="E5" s="16"/>
      <c r="F5" s="16">
        <f>SUM(D5:E5)</f>
        <v>19</v>
      </c>
      <c r="G5" s="16"/>
      <c r="H5" s="10">
        <v>20.84</v>
      </c>
      <c r="I5" s="10"/>
      <c r="J5" s="10">
        <f>SUM(H5:I5)</f>
        <v>20.84</v>
      </c>
      <c r="K5" s="9">
        <f>J5-F5</f>
        <v>1.8399999999999999</v>
      </c>
      <c r="L5" s="8">
        <f>IF(F5="","NEW",K5/F5)</f>
        <v>9.6842105263157882E-2</v>
      </c>
      <c r="M5" s="15"/>
    </row>
    <row r="6" spans="1:13" ht="15" customHeight="1" x14ac:dyDescent="0.35">
      <c r="A6" s="14">
        <f t="shared" si="0"/>
        <v>3</v>
      </c>
      <c r="B6" s="18" t="s">
        <v>14</v>
      </c>
      <c r="C6" s="17" t="s">
        <v>11</v>
      </c>
      <c r="D6" s="550" t="s">
        <v>12</v>
      </c>
      <c r="E6" s="551"/>
      <c r="F6" s="552"/>
      <c r="G6" s="16"/>
      <c r="H6" s="550" t="s">
        <v>12</v>
      </c>
      <c r="I6" s="551"/>
      <c r="J6" s="552"/>
      <c r="K6" s="9"/>
      <c r="L6" s="8"/>
      <c r="M6" s="15"/>
    </row>
    <row r="7" spans="1:13" ht="15" customHeight="1" x14ac:dyDescent="0.35">
      <c r="A7" s="14">
        <f t="shared" si="0"/>
        <v>4</v>
      </c>
      <c r="B7" s="19" t="s">
        <v>15</v>
      </c>
      <c r="C7" s="17" t="s">
        <v>11</v>
      </c>
      <c r="D7" s="10">
        <v>4.5</v>
      </c>
      <c r="E7" s="16"/>
      <c r="F7" s="16">
        <f t="shared" ref="F7:F12" si="1">SUM(D7:E7)</f>
        <v>4.5</v>
      </c>
      <c r="G7" s="16"/>
      <c r="H7" s="10">
        <v>4.9000000000000004</v>
      </c>
      <c r="I7" s="10"/>
      <c r="J7" s="10">
        <f t="shared" ref="J7:J14" si="2">SUM(H7:I7)</f>
        <v>4.9000000000000004</v>
      </c>
      <c r="K7" s="9">
        <f t="shared" ref="K7:K12" si="3">J7-F7</f>
        <v>0.40000000000000036</v>
      </c>
      <c r="L7" s="8">
        <f t="shared" ref="L7:L12" si="4">IF(F7="","NEW",K7/F7)</f>
        <v>8.8888888888888962E-2</v>
      </c>
    </row>
    <row r="8" spans="1:13" ht="15" customHeight="1" x14ac:dyDescent="0.35">
      <c r="A8" s="14">
        <f t="shared" si="0"/>
        <v>5</v>
      </c>
      <c r="B8" s="19" t="s">
        <v>16</v>
      </c>
      <c r="C8" s="17" t="s">
        <v>11</v>
      </c>
      <c r="D8" s="10">
        <v>5.5</v>
      </c>
      <c r="E8" s="16"/>
      <c r="F8" s="16">
        <f t="shared" si="1"/>
        <v>5.5</v>
      </c>
      <c r="G8" s="16"/>
      <c r="H8" s="10">
        <v>5.9</v>
      </c>
      <c r="I8" s="10"/>
      <c r="J8" s="10">
        <f t="shared" si="2"/>
        <v>5.9</v>
      </c>
      <c r="K8" s="9">
        <f t="shared" si="3"/>
        <v>0.40000000000000036</v>
      </c>
      <c r="L8" s="8">
        <f t="shared" si="4"/>
        <v>7.2727272727272793E-2</v>
      </c>
    </row>
    <row r="9" spans="1:13" ht="15" customHeight="1" x14ac:dyDescent="0.35">
      <c r="A9" s="14">
        <f t="shared" si="0"/>
        <v>6</v>
      </c>
      <c r="B9" s="18" t="s">
        <v>17</v>
      </c>
      <c r="C9" s="17" t="s">
        <v>18</v>
      </c>
      <c r="D9" s="10">
        <v>156.94999999999999</v>
      </c>
      <c r="E9" s="16"/>
      <c r="F9" s="16">
        <f t="shared" si="1"/>
        <v>156.94999999999999</v>
      </c>
      <c r="G9" s="16"/>
      <c r="H9" s="10">
        <v>172.8</v>
      </c>
      <c r="I9" s="10"/>
      <c r="J9" s="10">
        <f t="shared" si="2"/>
        <v>172.8</v>
      </c>
      <c r="K9" s="9">
        <f t="shared" si="3"/>
        <v>15.850000000000023</v>
      </c>
      <c r="L9" s="8">
        <f t="shared" si="4"/>
        <v>0.10098757566103871</v>
      </c>
    </row>
    <row r="10" spans="1:13" ht="15" customHeight="1" x14ac:dyDescent="0.35">
      <c r="A10" s="14">
        <f t="shared" si="0"/>
        <v>7</v>
      </c>
      <c r="B10" s="18" t="s">
        <v>19</v>
      </c>
      <c r="C10" s="17" t="s">
        <v>18</v>
      </c>
      <c r="D10" s="10">
        <v>71.599999999999994</v>
      </c>
      <c r="E10" s="16"/>
      <c r="F10" s="16">
        <f t="shared" si="1"/>
        <v>71.599999999999994</v>
      </c>
      <c r="G10" s="16"/>
      <c r="H10" s="10">
        <v>78.75</v>
      </c>
      <c r="I10" s="10"/>
      <c r="J10" s="10">
        <f t="shared" si="2"/>
        <v>78.75</v>
      </c>
      <c r="K10" s="9">
        <f t="shared" si="3"/>
        <v>7.1500000000000057</v>
      </c>
      <c r="L10" s="8">
        <f t="shared" si="4"/>
        <v>9.9860335195530808E-2</v>
      </c>
    </row>
    <row r="11" spans="1:13" ht="15" customHeight="1" x14ac:dyDescent="0.35">
      <c r="A11" s="14">
        <f t="shared" si="0"/>
        <v>8</v>
      </c>
      <c r="B11" s="18" t="s">
        <v>20</v>
      </c>
      <c r="C11" s="17" t="s">
        <v>18</v>
      </c>
      <c r="D11" s="10">
        <v>87.55</v>
      </c>
      <c r="E11" s="16"/>
      <c r="F11" s="16">
        <f t="shared" si="1"/>
        <v>87.55</v>
      </c>
      <c r="G11" s="16"/>
      <c r="H11" s="10">
        <v>96.3</v>
      </c>
      <c r="I11" s="10"/>
      <c r="J11" s="10">
        <f t="shared" si="2"/>
        <v>96.3</v>
      </c>
      <c r="K11" s="9">
        <f t="shared" si="3"/>
        <v>8.75</v>
      </c>
      <c r="L11" s="8">
        <f t="shared" si="4"/>
        <v>9.994288977727013E-2</v>
      </c>
    </row>
    <row r="12" spans="1:13" ht="15" customHeight="1" x14ac:dyDescent="0.35">
      <c r="A12" s="14">
        <f t="shared" si="0"/>
        <v>9</v>
      </c>
      <c r="B12" s="18" t="s">
        <v>21</v>
      </c>
      <c r="C12" s="17" t="s">
        <v>11</v>
      </c>
      <c r="D12" s="10">
        <v>615</v>
      </c>
      <c r="E12" s="16"/>
      <c r="F12" s="16">
        <f t="shared" si="1"/>
        <v>615</v>
      </c>
      <c r="G12" s="16"/>
      <c r="H12" s="10">
        <v>675</v>
      </c>
      <c r="I12" s="10"/>
      <c r="J12" s="10">
        <f t="shared" si="2"/>
        <v>675</v>
      </c>
      <c r="K12" s="9">
        <f t="shared" si="3"/>
        <v>60</v>
      </c>
      <c r="L12" s="8">
        <f t="shared" si="4"/>
        <v>9.7560975609756101E-2</v>
      </c>
      <c r="M12" s="15"/>
    </row>
    <row r="13" spans="1:13" ht="15" customHeight="1" x14ac:dyDescent="0.35">
      <c r="A13" s="14">
        <f t="shared" si="0"/>
        <v>10</v>
      </c>
      <c r="B13" s="18" t="s">
        <v>1510</v>
      </c>
      <c r="C13" s="17" t="s">
        <v>11</v>
      </c>
      <c r="D13" s="10"/>
      <c r="E13" s="16"/>
      <c r="F13" s="16"/>
      <c r="G13" s="16"/>
      <c r="H13" s="10">
        <v>85</v>
      </c>
      <c r="I13" s="10"/>
      <c r="J13" s="10">
        <f t="shared" si="2"/>
        <v>85</v>
      </c>
      <c r="K13" s="9"/>
      <c r="L13" s="8" t="str">
        <f t="shared" ref="L13:L14" si="5">IF(F13="","NEW",K13/F13)</f>
        <v>NEW</v>
      </c>
      <c r="M13" s="15"/>
    </row>
    <row r="14" spans="1:13" ht="15" customHeight="1" x14ac:dyDescent="0.35">
      <c r="A14" s="14">
        <f t="shared" si="0"/>
        <v>11</v>
      </c>
      <c r="B14" s="18" t="s">
        <v>1511</v>
      </c>
      <c r="C14" s="17" t="s">
        <v>11</v>
      </c>
      <c r="D14" s="10"/>
      <c r="E14" s="16"/>
      <c r="F14" s="16"/>
      <c r="G14" s="16"/>
      <c r="H14" s="10">
        <v>65</v>
      </c>
      <c r="I14" s="10"/>
      <c r="J14" s="10">
        <f t="shared" si="2"/>
        <v>65</v>
      </c>
      <c r="K14" s="9"/>
      <c r="L14" s="8" t="str">
        <f t="shared" si="5"/>
        <v>NEW</v>
      </c>
      <c r="M14" s="15"/>
    </row>
  </sheetData>
  <mergeCells count="6">
    <mergeCell ref="A1:B1"/>
    <mergeCell ref="K1:L1"/>
    <mergeCell ref="D4:F4"/>
    <mergeCell ref="D6:F6"/>
    <mergeCell ref="H4:J4"/>
    <mergeCell ref="H6:J6"/>
  </mergeCells>
  <conditionalFormatting sqref="L4:L14">
    <cfRule type="cellIs" dxfId="48" priority="1" operator="equal">
      <formula>"NEW"</formula>
    </cfRule>
  </conditionalFormatting>
  <dataValidations count="1">
    <dataValidation type="list" allowBlank="1" showInputMessage="1" showErrorMessage="1" sqref="C2:C14" xr:uid="{1CFD41E7-DF8B-4C48-95B8-BF0AE38A91D9}">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72" fitToHeight="0" orientation="landscape" r:id="rId1"/>
  <headerFooter alignWithMargins="0">
    <oddHeader>&amp;L&amp;"Arial,Bold"&amp;16STRATEGIC SERVICES - &amp;A&amp;C&amp;"Arial,Bold"&amp;16FEES AND CHARGES 2020/21</oddHeader>
    <oddFooter>&amp;L&amp;"Arial,Bold"&amp;16&amp;A&amp;C&amp;"Arial,Bold"&amp;16&amp;P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06FB6-1682-4401-B6EF-6D6D96B741A1}">
  <sheetPr>
    <pageSetUpPr fitToPage="1"/>
  </sheetPr>
  <dimension ref="A1:Q81"/>
  <sheetViews>
    <sheetView zoomScale="70" zoomScaleNormal="70" zoomScaleSheetLayoutView="70" workbookViewId="0">
      <pane ySplit="1" topLeftCell="A2" activePane="bottomLeft" state="frozen"/>
      <selection pane="bottomLeft" activeCell="A2" sqref="A2"/>
    </sheetView>
  </sheetViews>
  <sheetFormatPr defaultColWidth="9.15234375" defaultRowHeight="15" x14ac:dyDescent="0.35"/>
  <cols>
    <col min="1" max="1" width="5.69140625" style="301" customWidth="1"/>
    <col min="2" max="2" width="80.4609375" style="320" customWidth="1"/>
    <col min="3" max="3" width="24.4609375" style="321" customWidth="1"/>
    <col min="4" max="4" width="16" style="319" customWidth="1"/>
    <col min="5" max="5" width="10.53515625" style="319" customWidth="1"/>
    <col min="6" max="6" width="16.23046875" style="322" customWidth="1"/>
    <col min="7" max="7" width="3.4609375" style="322" customWidth="1"/>
    <col min="8" max="8" width="16.23046875" style="322" customWidth="1"/>
    <col min="9" max="9" width="10.53515625" style="322" customWidth="1"/>
    <col min="10" max="10" width="16.23046875" style="322" customWidth="1"/>
    <col min="11" max="11" width="12.23046875" style="57" customWidth="1"/>
    <col min="12" max="12" width="11" style="58" customWidth="1"/>
    <col min="13" max="17" width="9.15234375" style="299"/>
    <col min="18" max="16384" width="9.15234375" style="300"/>
  </cols>
  <sheetData>
    <row r="1" spans="1:17" s="216" customFormat="1" ht="77.599999999999994" thickBot="1" x14ac:dyDescent="0.55000000000000004">
      <c r="A1" s="547" t="s">
        <v>0</v>
      </c>
      <c r="B1" s="548"/>
      <c r="C1" s="28" t="s">
        <v>1</v>
      </c>
      <c r="D1" s="28" t="s">
        <v>846</v>
      </c>
      <c r="E1" s="28" t="s">
        <v>3</v>
      </c>
      <c r="F1" s="28" t="s">
        <v>847</v>
      </c>
      <c r="G1" s="28"/>
      <c r="H1" s="28" t="s">
        <v>848</v>
      </c>
      <c r="I1" s="28" t="s">
        <v>3</v>
      </c>
      <c r="J1" s="28" t="s">
        <v>849</v>
      </c>
      <c r="K1" s="549" t="s">
        <v>7</v>
      </c>
      <c r="L1" s="549"/>
      <c r="M1" s="27"/>
      <c r="N1" s="27"/>
      <c r="O1" s="27"/>
      <c r="P1" s="27"/>
      <c r="Q1" s="27"/>
    </row>
    <row r="2" spans="1:17" ht="15.9" thickTop="1" x14ac:dyDescent="0.35">
      <c r="A2" s="297"/>
      <c r="B2" s="298"/>
      <c r="C2" s="34"/>
      <c r="D2" s="23" t="s">
        <v>8</v>
      </c>
      <c r="E2" s="23" t="s">
        <v>8</v>
      </c>
      <c r="F2" s="23" t="s">
        <v>8</v>
      </c>
      <c r="G2" s="35"/>
      <c r="H2" s="23" t="s">
        <v>8</v>
      </c>
      <c r="I2" s="23" t="s">
        <v>8</v>
      </c>
      <c r="J2" s="23" t="s">
        <v>8</v>
      </c>
      <c r="K2" s="23" t="s">
        <v>8</v>
      </c>
      <c r="L2" s="22" t="s">
        <v>9</v>
      </c>
    </row>
    <row r="3" spans="1:17" ht="15.45" x14ac:dyDescent="0.35">
      <c r="B3" s="302"/>
      <c r="C3" s="303"/>
      <c r="D3" s="304"/>
      <c r="E3" s="304"/>
      <c r="F3" s="305"/>
      <c r="G3" s="305"/>
      <c r="H3" s="305"/>
      <c r="I3" s="305"/>
      <c r="J3" s="305"/>
      <c r="K3" s="36"/>
      <c r="L3" s="22"/>
    </row>
    <row r="4" spans="1:17" ht="18" thickBot="1" x14ac:dyDescent="0.45">
      <c r="A4" s="297"/>
      <c r="B4" s="455" t="s">
        <v>850</v>
      </c>
      <c r="C4" s="306"/>
      <c r="D4" s="304"/>
      <c r="E4" s="304"/>
      <c r="F4" s="305"/>
      <c r="G4" s="305"/>
      <c r="H4" s="305"/>
      <c r="I4" s="305"/>
      <c r="J4" s="305"/>
      <c r="K4" s="189"/>
      <c r="L4" s="243"/>
    </row>
    <row r="5" spans="1:17" ht="15.45" thickTop="1" x14ac:dyDescent="0.35">
      <c r="A5" s="307">
        <v>1</v>
      </c>
      <c r="B5" s="308" t="s">
        <v>851</v>
      </c>
      <c r="C5" s="306" t="s">
        <v>199</v>
      </c>
      <c r="D5" s="75">
        <v>995</v>
      </c>
      <c r="E5" s="75"/>
      <c r="F5" s="75">
        <f>D5+E5</f>
        <v>995</v>
      </c>
      <c r="G5" s="75"/>
      <c r="H5" s="75">
        <v>1100</v>
      </c>
      <c r="I5" s="75"/>
      <c r="J5" s="75">
        <f>H5+I5</f>
        <v>1100</v>
      </c>
      <c r="K5" s="309">
        <f>J5-F5</f>
        <v>105</v>
      </c>
      <c r="L5" s="243">
        <f>IF(F5="","NEW",K5/F5)</f>
        <v>0.10552763819095477</v>
      </c>
    </row>
    <row r="6" spans="1:17" s="299" customFormat="1" x14ac:dyDescent="0.35">
      <c r="A6" s="307">
        <f>+A5+1</f>
        <v>2</v>
      </c>
      <c r="B6" s="308" t="s">
        <v>852</v>
      </c>
      <c r="C6" s="306" t="s">
        <v>199</v>
      </c>
      <c r="D6" s="75">
        <v>50</v>
      </c>
      <c r="E6" s="75"/>
      <c r="F6" s="75">
        <f>D6+E6</f>
        <v>50</v>
      </c>
      <c r="G6" s="75"/>
      <c r="H6" s="75">
        <v>50</v>
      </c>
      <c r="I6" s="75"/>
      <c r="J6" s="75">
        <f>H6+I6</f>
        <v>50</v>
      </c>
      <c r="K6" s="309">
        <f>J6-F6</f>
        <v>0</v>
      </c>
      <c r="L6" s="243">
        <f>IF(F6="","NEW",K6/F6)</f>
        <v>0</v>
      </c>
    </row>
    <row r="7" spans="1:17" s="299" customFormat="1" ht="48.75" customHeight="1" x14ac:dyDescent="0.35">
      <c r="A7" s="307"/>
      <c r="B7" s="631" t="s">
        <v>853</v>
      </c>
      <c r="C7" s="632"/>
      <c r="D7" s="632"/>
      <c r="E7" s="632"/>
      <c r="F7" s="632"/>
      <c r="G7" s="632"/>
      <c r="H7" s="516"/>
      <c r="I7" s="516"/>
      <c r="J7" s="516"/>
      <c r="K7" s="516"/>
      <c r="L7" s="517"/>
    </row>
    <row r="8" spans="1:17" s="299" customFormat="1" x14ac:dyDescent="0.35">
      <c r="A8" s="307"/>
      <c r="B8" s="308"/>
      <c r="C8" s="306"/>
      <c r="D8" s="75"/>
      <c r="E8" s="75"/>
      <c r="F8" s="75"/>
      <c r="G8" s="75"/>
      <c r="H8" s="75"/>
      <c r="I8" s="75"/>
      <c r="J8" s="75"/>
      <c r="K8" s="309"/>
      <c r="L8" s="243"/>
    </row>
    <row r="9" spans="1:17" s="299" customFormat="1" x14ac:dyDescent="0.35">
      <c r="A9" s="307">
        <f>+A6+1</f>
        <v>3</v>
      </c>
      <c r="B9" s="308" t="s">
        <v>854</v>
      </c>
      <c r="C9" s="306" t="s">
        <v>199</v>
      </c>
      <c r="D9" s="75">
        <v>605</v>
      </c>
      <c r="E9" s="75"/>
      <c r="F9" s="75">
        <f>D9+E9</f>
        <v>605</v>
      </c>
      <c r="G9" s="75"/>
      <c r="H9" s="75">
        <v>665</v>
      </c>
      <c r="I9" s="75"/>
      <c r="J9" s="75">
        <f>H9+I9</f>
        <v>665</v>
      </c>
      <c r="K9" s="309">
        <f>J9-F9</f>
        <v>60</v>
      </c>
      <c r="L9" s="243">
        <f>IF(F9="","NEW",K9/F9)</f>
        <v>9.9173553719008267E-2</v>
      </c>
    </row>
    <row r="10" spans="1:17" s="299" customFormat="1" x14ac:dyDescent="0.35">
      <c r="A10" s="307">
        <f>+A9+1</f>
        <v>4</v>
      </c>
      <c r="B10" s="308" t="s">
        <v>855</v>
      </c>
      <c r="C10" s="306" t="s">
        <v>199</v>
      </c>
      <c r="D10" s="75">
        <v>220</v>
      </c>
      <c r="E10" s="75"/>
      <c r="F10" s="75">
        <f>D10+E10</f>
        <v>220</v>
      </c>
      <c r="G10" s="75"/>
      <c r="H10" s="75">
        <v>242</v>
      </c>
      <c r="I10" s="75"/>
      <c r="J10" s="75">
        <f>H10+I10</f>
        <v>242</v>
      </c>
      <c r="K10" s="309">
        <f>J10-F10</f>
        <v>22</v>
      </c>
      <c r="L10" s="243">
        <f>IF(F10="","NEW",K10/F10)</f>
        <v>0.1</v>
      </c>
    </row>
    <row r="11" spans="1:17" s="299" customFormat="1" x14ac:dyDescent="0.35">
      <c r="A11" s="307">
        <f>+A10+1</f>
        <v>5</v>
      </c>
      <c r="B11" s="308" t="s">
        <v>856</v>
      </c>
      <c r="C11" s="306" t="s">
        <v>11</v>
      </c>
      <c r="D11" s="75">
        <v>200</v>
      </c>
      <c r="E11" s="75"/>
      <c r="F11" s="75">
        <f>D11+E11</f>
        <v>200</v>
      </c>
      <c r="G11" s="75"/>
      <c r="H11" s="75">
        <v>220</v>
      </c>
      <c r="I11" s="75"/>
      <c r="J11" s="75">
        <f>H11+I11</f>
        <v>220</v>
      </c>
      <c r="K11" s="309">
        <f>J11-F11</f>
        <v>20</v>
      </c>
      <c r="L11" s="243">
        <f>IF(F11="","NEW",K11/F11)</f>
        <v>0.1</v>
      </c>
    </row>
    <row r="12" spans="1:17" s="299" customFormat="1" x14ac:dyDescent="0.35">
      <c r="A12" s="307">
        <f>+A11+1</f>
        <v>6</v>
      </c>
      <c r="B12" s="308" t="s">
        <v>857</v>
      </c>
      <c r="C12" s="306" t="s">
        <v>11</v>
      </c>
      <c r="D12" s="75">
        <v>70</v>
      </c>
      <c r="E12" s="75"/>
      <c r="F12" s="75">
        <f>D12+E12</f>
        <v>70</v>
      </c>
      <c r="G12" s="75"/>
      <c r="H12" s="75">
        <v>77</v>
      </c>
      <c r="I12" s="75"/>
      <c r="J12" s="75">
        <f>H12+I12</f>
        <v>77</v>
      </c>
      <c r="K12" s="309">
        <f>J12-F12</f>
        <v>7</v>
      </c>
      <c r="L12" s="243">
        <f>IF(F12="","NEW",K12/F12)</f>
        <v>0.1</v>
      </c>
    </row>
    <row r="13" spans="1:17" s="299" customFormat="1" x14ac:dyDescent="0.35">
      <c r="A13" s="307">
        <f>+A12+1</f>
        <v>7</v>
      </c>
      <c r="B13" s="308" t="s">
        <v>858</v>
      </c>
      <c r="C13" s="306" t="s">
        <v>199</v>
      </c>
      <c r="D13" s="75">
        <v>605</v>
      </c>
      <c r="E13" s="75"/>
      <c r="F13" s="75">
        <f>D13+E13</f>
        <v>605</v>
      </c>
      <c r="G13" s="75"/>
      <c r="H13" s="75">
        <v>665</v>
      </c>
      <c r="I13" s="75"/>
      <c r="J13" s="75">
        <f>H13+I13</f>
        <v>665</v>
      </c>
      <c r="K13" s="309">
        <f>J13-F13</f>
        <v>60</v>
      </c>
      <c r="L13" s="243">
        <f>IF(F13="","NEW",K13/F13)</f>
        <v>9.9173553719008267E-2</v>
      </c>
    </row>
    <row r="14" spans="1:17" s="299" customFormat="1" x14ac:dyDescent="0.35">
      <c r="A14" s="307"/>
      <c r="B14" s="308"/>
      <c r="C14" s="306"/>
      <c r="D14" s="75"/>
      <c r="E14" s="75"/>
      <c r="F14" s="75"/>
      <c r="G14" s="75"/>
      <c r="H14" s="75"/>
      <c r="I14" s="75"/>
      <c r="J14" s="75"/>
      <c r="K14" s="309"/>
      <c r="L14" s="243"/>
    </row>
    <row r="15" spans="1:17" s="299" customFormat="1" x14ac:dyDescent="0.35">
      <c r="A15" s="307">
        <f>+A13+1</f>
        <v>8</v>
      </c>
      <c r="B15" s="308" t="s">
        <v>859</v>
      </c>
      <c r="C15" s="306" t="s">
        <v>199</v>
      </c>
      <c r="D15" s="75">
        <v>605</v>
      </c>
      <c r="E15" s="75"/>
      <c r="F15" s="75">
        <f t="shared" ref="F15:F20" si="0">D15+E15</f>
        <v>605</v>
      </c>
      <c r="G15" s="75"/>
      <c r="H15" s="75">
        <v>665</v>
      </c>
      <c r="I15" s="75"/>
      <c r="J15" s="75">
        <f t="shared" ref="J15:J20" si="1">H15+I15</f>
        <v>665</v>
      </c>
      <c r="K15" s="309">
        <f t="shared" ref="K15:K20" si="2">J15-F15</f>
        <v>60</v>
      </c>
      <c r="L15" s="243">
        <f t="shared" ref="L15:L20" si="3">IF(F15="","NEW",K15/F15)</f>
        <v>9.9173553719008267E-2</v>
      </c>
    </row>
    <row r="16" spans="1:17" s="299" customFormat="1" x14ac:dyDescent="0.35">
      <c r="A16" s="307">
        <f>+A15+1</f>
        <v>9</v>
      </c>
      <c r="B16" s="308" t="s">
        <v>860</v>
      </c>
      <c r="C16" s="306" t="s">
        <v>199</v>
      </c>
      <c r="D16" s="75">
        <v>605</v>
      </c>
      <c r="E16" s="75"/>
      <c r="F16" s="75">
        <f t="shared" si="0"/>
        <v>605</v>
      </c>
      <c r="G16" s="75"/>
      <c r="H16" s="75">
        <v>665</v>
      </c>
      <c r="I16" s="75"/>
      <c r="J16" s="75">
        <f t="shared" si="1"/>
        <v>665</v>
      </c>
      <c r="K16" s="309">
        <f t="shared" si="2"/>
        <v>60</v>
      </c>
      <c r="L16" s="243">
        <f t="shared" si="3"/>
        <v>9.9173553719008267E-2</v>
      </c>
    </row>
    <row r="17" spans="1:14" s="299" customFormat="1" x14ac:dyDescent="0.35">
      <c r="A17" s="307">
        <f>+A16+1</f>
        <v>10</v>
      </c>
      <c r="B17" s="308" t="s">
        <v>861</v>
      </c>
      <c r="C17" s="306" t="s">
        <v>199</v>
      </c>
      <c r="D17" s="75">
        <v>605</v>
      </c>
      <c r="E17" s="75"/>
      <c r="F17" s="75">
        <f t="shared" si="0"/>
        <v>605</v>
      </c>
      <c r="G17" s="75"/>
      <c r="H17" s="75">
        <v>665</v>
      </c>
      <c r="I17" s="75"/>
      <c r="J17" s="75">
        <f t="shared" si="1"/>
        <v>665</v>
      </c>
      <c r="K17" s="309">
        <f t="shared" si="2"/>
        <v>60</v>
      </c>
      <c r="L17" s="243">
        <f t="shared" si="3"/>
        <v>9.9173553719008267E-2</v>
      </c>
    </row>
    <row r="18" spans="1:14" s="299" customFormat="1" x14ac:dyDescent="0.35">
      <c r="A18" s="307">
        <f>+A17+1</f>
        <v>11</v>
      </c>
      <c r="B18" s="308" t="s">
        <v>862</v>
      </c>
      <c r="C18" s="306" t="s">
        <v>199</v>
      </c>
      <c r="D18" s="75">
        <v>605</v>
      </c>
      <c r="E18" s="75"/>
      <c r="F18" s="75">
        <f t="shared" si="0"/>
        <v>605</v>
      </c>
      <c r="G18" s="75"/>
      <c r="H18" s="75">
        <v>665</v>
      </c>
      <c r="I18" s="75"/>
      <c r="J18" s="75">
        <f t="shared" si="1"/>
        <v>665</v>
      </c>
      <c r="K18" s="309">
        <f t="shared" si="2"/>
        <v>60</v>
      </c>
      <c r="L18" s="243">
        <f t="shared" si="3"/>
        <v>9.9173553719008267E-2</v>
      </c>
    </row>
    <row r="19" spans="1:14" s="299" customFormat="1" x14ac:dyDescent="0.35">
      <c r="A19" s="307">
        <f>+A18+1</f>
        <v>12</v>
      </c>
      <c r="B19" s="308" t="s">
        <v>863</v>
      </c>
      <c r="C19" s="306" t="s">
        <v>199</v>
      </c>
      <c r="D19" s="75">
        <v>1105</v>
      </c>
      <c r="E19" s="75"/>
      <c r="F19" s="75">
        <f t="shared" si="0"/>
        <v>1105</v>
      </c>
      <c r="G19" s="75"/>
      <c r="H19" s="75">
        <v>1215</v>
      </c>
      <c r="I19" s="75"/>
      <c r="J19" s="75">
        <f t="shared" si="1"/>
        <v>1215</v>
      </c>
      <c r="K19" s="309">
        <f t="shared" si="2"/>
        <v>110</v>
      </c>
      <c r="L19" s="243">
        <f t="shared" si="3"/>
        <v>9.9547511312217188E-2</v>
      </c>
    </row>
    <row r="20" spans="1:14" s="299" customFormat="1" x14ac:dyDescent="0.35">
      <c r="A20" s="307">
        <f>+A19+1</f>
        <v>13</v>
      </c>
      <c r="B20" s="308" t="s">
        <v>864</v>
      </c>
      <c r="C20" s="306" t="s">
        <v>199</v>
      </c>
      <c r="D20" s="75">
        <v>1105</v>
      </c>
      <c r="E20" s="75"/>
      <c r="F20" s="75">
        <f t="shared" si="0"/>
        <v>1105</v>
      </c>
      <c r="G20" s="75"/>
      <c r="H20" s="75">
        <v>1215</v>
      </c>
      <c r="I20" s="75"/>
      <c r="J20" s="75">
        <f t="shared" si="1"/>
        <v>1215</v>
      </c>
      <c r="K20" s="309">
        <f t="shared" si="2"/>
        <v>110</v>
      </c>
      <c r="L20" s="243">
        <f t="shared" si="3"/>
        <v>9.9547511312217188E-2</v>
      </c>
    </row>
    <row r="21" spans="1:14" s="299" customFormat="1" x14ac:dyDescent="0.35">
      <c r="A21" s="307"/>
      <c r="B21" s="308"/>
      <c r="C21" s="306"/>
      <c r="D21" s="75"/>
      <c r="E21" s="75"/>
      <c r="F21" s="75"/>
      <c r="G21" s="75"/>
      <c r="H21" s="75"/>
      <c r="I21" s="75"/>
      <c r="J21" s="75"/>
      <c r="K21" s="309"/>
      <c r="L21" s="243"/>
    </row>
    <row r="22" spans="1:14" s="299" customFormat="1" x14ac:dyDescent="0.35">
      <c r="A22" s="307">
        <f>+A20+1</f>
        <v>14</v>
      </c>
      <c r="B22" s="308" t="s">
        <v>865</v>
      </c>
      <c r="C22" s="306" t="s">
        <v>199</v>
      </c>
      <c r="D22" s="75">
        <v>1375</v>
      </c>
      <c r="E22" s="75"/>
      <c r="F22" s="75">
        <f>D22+E22</f>
        <v>1375</v>
      </c>
      <c r="G22" s="75"/>
      <c r="H22" s="75">
        <v>1500</v>
      </c>
      <c r="I22" s="75"/>
      <c r="J22" s="75">
        <f>H22+I22</f>
        <v>1500</v>
      </c>
      <c r="K22" s="309">
        <f>J22-F22</f>
        <v>125</v>
      </c>
      <c r="L22" s="243">
        <f>IF(F22="","NEW",K22/F22)</f>
        <v>9.0909090909090912E-2</v>
      </c>
    </row>
    <row r="23" spans="1:14" s="299" customFormat="1" x14ac:dyDescent="0.35">
      <c r="A23" s="307">
        <f>A22+1</f>
        <v>15</v>
      </c>
      <c r="B23" s="308" t="s">
        <v>866</v>
      </c>
      <c r="C23" s="306" t="s">
        <v>199</v>
      </c>
      <c r="D23" s="75">
        <v>50</v>
      </c>
      <c r="E23" s="75"/>
      <c r="F23" s="75">
        <f>D23+E23</f>
        <v>50</v>
      </c>
      <c r="G23" s="75"/>
      <c r="H23" s="75">
        <v>50</v>
      </c>
      <c r="I23" s="75"/>
      <c r="J23" s="75">
        <f>H23+I23</f>
        <v>50</v>
      </c>
      <c r="K23" s="309">
        <f>J23-F23</f>
        <v>0</v>
      </c>
      <c r="L23" s="243">
        <f>IF(F23="","NEW",K23/F23)</f>
        <v>0</v>
      </c>
    </row>
    <row r="24" spans="1:14" s="299" customFormat="1" x14ac:dyDescent="0.35">
      <c r="A24" s="307">
        <f>A23+1</f>
        <v>16</v>
      </c>
      <c r="B24" s="308" t="s">
        <v>867</v>
      </c>
      <c r="C24" s="306" t="s">
        <v>199</v>
      </c>
      <c r="D24" s="75">
        <v>1375</v>
      </c>
      <c r="E24" s="75"/>
      <c r="F24" s="75">
        <f>D24+E24</f>
        <v>1375</v>
      </c>
      <c r="G24" s="75"/>
      <c r="H24" s="75">
        <v>1500</v>
      </c>
      <c r="I24" s="75"/>
      <c r="J24" s="75">
        <f>H24+I24</f>
        <v>1500</v>
      </c>
      <c r="K24" s="309">
        <f>J24-F24</f>
        <v>125</v>
      </c>
      <c r="L24" s="243">
        <f>IF(F24="","NEW",K24/F24)</f>
        <v>9.0909090909090912E-2</v>
      </c>
    </row>
    <row r="25" spans="1:14" s="299" customFormat="1" x14ac:dyDescent="0.35">
      <c r="A25" s="307">
        <f>A24+1</f>
        <v>17</v>
      </c>
      <c r="B25" s="308" t="s">
        <v>866</v>
      </c>
      <c r="C25" s="306" t="s">
        <v>199</v>
      </c>
      <c r="D25" s="75">
        <v>50</v>
      </c>
      <c r="E25" s="75"/>
      <c r="F25" s="75">
        <f>D25+E25</f>
        <v>50</v>
      </c>
      <c r="G25" s="75"/>
      <c r="H25" s="75">
        <v>50</v>
      </c>
      <c r="I25" s="75"/>
      <c r="J25" s="75">
        <f>H25+I25</f>
        <v>50</v>
      </c>
      <c r="K25" s="309">
        <f>J25-F25</f>
        <v>0</v>
      </c>
      <c r="L25" s="243">
        <f>IF(F25="","NEW",K25/F25)</f>
        <v>0</v>
      </c>
      <c r="N25" s="310"/>
    </row>
    <row r="26" spans="1:14" s="299" customFormat="1" x14ac:dyDescent="0.35">
      <c r="A26" s="307"/>
      <c r="B26" s="308"/>
      <c r="C26" s="306"/>
      <c r="D26" s="75"/>
      <c r="E26" s="75"/>
      <c r="F26" s="75"/>
      <c r="G26" s="75"/>
      <c r="H26" s="75"/>
      <c r="I26" s="75"/>
      <c r="J26" s="75"/>
      <c r="K26" s="309"/>
      <c r="L26" s="243"/>
    </row>
    <row r="27" spans="1:14" s="299" customFormat="1" x14ac:dyDescent="0.35">
      <c r="A27" s="307">
        <f>A25+1</f>
        <v>18</v>
      </c>
      <c r="B27" s="308" t="s">
        <v>868</v>
      </c>
      <c r="C27" s="306" t="s">
        <v>199</v>
      </c>
      <c r="D27" s="75">
        <v>940</v>
      </c>
      <c r="E27" s="75"/>
      <c r="F27" s="75">
        <f>D27+E27</f>
        <v>940</v>
      </c>
      <c r="G27" s="75"/>
      <c r="H27" s="75">
        <v>1035</v>
      </c>
      <c r="I27" s="75"/>
      <c r="J27" s="75">
        <f>H27+I27</f>
        <v>1035</v>
      </c>
      <c r="K27" s="309">
        <f>J27-F27</f>
        <v>95</v>
      </c>
      <c r="L27" s="243">
        <f>IF(F27="","NEW",K27/F27)</f>
        <v>0.10106382978723404</v>
      </c>
    </row>
    <row r="28" spans="1:14" s="299" customFormat="1" x14ac:dyDescent="0.35">
      <c r="A28" s="307">
        <f>+A27+1</f>
        <v>19</v>
      </c>
      <c r="B28" s="308" t="s">
        <v>869</v>
      </c>
      <c r="C28" s="306" t="s">
        <v>199</v>
      </c>
      <c r="D28" s="75">
        <v>940</v>
      </c>
      <c r="E28" s="75"/>
      <c r="F28" s="75">
        <f>D28+E28</f>
        <v>940</v>
      </c>
      <c r="G28" s="75"/>
      <c r="H28" s="75">
        <v>1035</v>
      </c>
      <c r="I28" s="75"/>
      <c r="J28" s="75">
        <f>H28+I28</f>
        <v>1035</v>
      </c>
      <c r="K28" s="309">
        <f>J28-F28</f>
        <v>95</v>
      </c>
      <c r="L28" s="243">
        <f>IF(F28="","NEW",K28/F28)</f>
        <v>0.10106382978723404</v>
      </c>
    </row>
    <row r="29" spans="1:14" s="299" customFormat="1" x14ac:dyDescent="0.35">
      <c r="A29" s="307"/>
      <c r="B29" s="308"/>
      <c r="C29" s="306"/>
      <c r="D29" s="75"/>
      <c r="E29" s="75"/>
      <c r="F29" s="75"/>
      <c r="G29" s="75"/>
      <c r="H29" s="75"/>
      <c r="I29" s="75"/>
      <c r="J29" s="75"/>
      <c r="K29" s="309"/>
      <c r="L29" s="243"/>
    </row>
    <row r="30" spans="1:14" s="299" customFormat="1" x14ac:dyDescent="0.35">
      <c r="A30" s="307">
        <f>+A28+1</f>
        <v>20</v>
      </c>
      <c r="B30" s="308" t="s">
        <v>870</v>
      </c>
      <c r="C30" s="306" t="s">
        <v>199</v>
      </c>
      <c r="D30" s="628" t="s">
        <v>871</v>
      </c>
      <c r="E30" s="629"/>
      <c r="F30" s="629"/>
      <c r="G30" s="629"/>
      <c r="H30" s="629"/>
      <c r="I30" s="629"/>
      <c r="J30" s="630"/>
      <c r="K30" s="309"/>
      <c r="L30" s="243"/>
    </row>
    <row r="31" spans="1:14" s="299" customFormat="1" x14ac:dyDescent="0.35">
      <c r="A31" s="311"/>
      <c r="B31" s="308"/>
      <c r="C31" s="306"/>
      <c r="D31" s="281"/>
      <c r="E31" s="281"/>
      <c r="F31" s="281"/>
      <c r="G31" s="312"/>
      <c r="H31" s="281"/>
      <c r="I31" s="281"/>
      <c r="J31" s="281"/>
      <c r="K31" s="309"/>
      <c r="L31" s="243"/>
    </row>
    <row r="32" spans="1:14" s="299" customFormat="1" x14ac:dyDescent="0.35">
      <c r="A32" s="311">
        <v>21</v>
      </c>
      <c r="B32" s="313" t="s">
        <v>872</v>
      </c>
      <c r="C32" s="306" t="s">
        <v>636</v>
      </c>
      <c r="D32" s="312">
        <v>35</v>
      </c>
      <c r="E32" s="312"/>
      <c r="F32" s="312">
        <f>D32+E32</f>
        <v>35</v>
      </c>
      <c r="G32" s="312"/>
      <c r="H32" s="75">
        <v>35</v>
      </c>
      <c r="I32" s="312"/>
      <c r="J32" s="75">
        <v>35</v>
      </c>
      <c r="K32" s="309">
        <f>J32-F32</f>
        <v>0</v>
      </c>
      <c r="L32" s="243">
        <f>IF(F32="","NEW",K32/F32)</f>
        <v>0</v>
      </c>
    </row>
    <row r="33" spans="1:17" s="299" customFormat="1" x14ac:dyDescent="0.35">
      <c r="A33" s="311"/>
      <c r="B33" s="313"/>
      <c r="C33" s="306"/>
      <c r="D33" s="312"/>
      <c r="E33" s="312"/>
      <c r="F33" s="312"/>
      <c r="G33" s="312"/>
      <c r="H33" s="312"/>
      <c r="I33" s="312"/>
      <c r="J33" s="75"/>
      <c r="K33" s="314"/>
      <c r="L33" s="243"/>
    </row>
    <row r="34" spans="1:17" s="299" customFormat="1" ht="45" x14ac:dyDescent="0.35">
      <c r="A34" s="311">
        <v>22</v>
      </c>
      <c r="B34" s="313" t="s">
        <v>873</v>
      </c>
      <c r="C34" s="306" t="s">
        <v>18</v>
      </c>
      <c r="D34" s="75" t="s">
        <v>874</v>
      </c>
      <c r="E34" s="312"/>
      <c r="F34" s="75" t="s">
        <v>874</v>
      </c>
      <c r="G34" s="312"/>
      <c r="H34" s="75" t="s">
        <v>874</v>
      </c>
      <c r="I34" s="75"/>
      <c r="J34" s="75" t="str">
        <f>H34</f>
        <v>Up to £5,000</v>
      </c>
      <c r="K34" s="314"/>
      <c r="L34" s="243"/>
    </row>
    <row r="35" spans="1:17" ht="45" x14ac:dyDescent="0.35">
      <c r="A35" s="311">
        <v>23</v>
      </c>
      <c r="B35" s="313" t="s">
        <v>875</v>
      </c>
      <c r="C35" s="306" t="s">
        <v>18</v>
      </c>
      <c r="D35" s="75" t="s">
        <v>874</v>
      </c>
      <c r="E35" s="312"/>
      <c r="F35" s="75" t="s">
        <v>874</v>
      </c>
      <c r="G35" s="312"/>
      <c r="H35" s="75" t="s">
        <v>874</v>
      </c>
      <c r="I35" s="75"/>
      <c r="J35" s="75" t="str">
        <f>H35</f>
        <v>Up to £5,000</v>
      </c>
      <c r="K35" s="314"/>
      <c r="L35" s="243"/>
    </row>
    <row r="36" spans="1:17" x14ac:dyDescent="0.35">
      <c r="A36" s="315"/>
      <c r="B36" s="313"/>
      <c r="C36" s="306"/>
      <c r="D36" s="316"/>
      <c r="E36" s="317"/>
      <c r="F36" s="318"/>
      <c r="G36" s="317"/>
      <c r="H36" s="316"/>
      <c r="I36" s="317"/>
      <c r="J36" s="318"/>
      <c r="K36" s="314"/>
      <c r="L36" s="243"/>
    </row>
    <row r="37" spans="1:17" x14ac:dyDescent="0.35">
      <c r="A37" s="311">
        <v>24</v>
      </c>
      <c r="B37" s="313" t="s">
        <v>876</v>
      </c>
      <c r="C37" s="306" t="s">
        <v>18</v>
      </c>
      <c r="D37" s="628" t="s">
        <v>877</v>
      </c>
      <c r="E37" s="629"/>
      <c r="F37" s="629"/>
      <c r="G37" s="629"/>
      <c r="H37" s="629"/>
      <c r="I37" s="629"/>
      <c r="J37" s="630"/>
      <c r="K37" s="314"/>
      <c r="L37" s="243"/>
    </row>
    <row r="38" spans="1:17" s="322" customFormat="1" x14ac:dyDescent="0.35">
      <c r="A38" s="319"/>
      <c r="B38" s="320"/>
      <c r="C38" s="321"/>
      <c r="D38" s="319"/>
      <c r="E38" s="319"/>
      <c r="K38" s="57"/>
      <c r="L38" s="58"/>
      <c r="M38" s="299"/>
      <c r="N38" s="299"/>
      <c r="O38" s="299"/>
      <c r="P38" s="299"/>
      <c r="Q38" s="299"/>
    </row>
    <row r="39" spans="1:17" s="322" customFormat="1" x14ac:dyDescent="0.35">
      <c r="A39" s="319"/>
      <c r="B39" s="320"/>
      <c r="C39" s="321"/>
      <c r="D39" s="319"/>
      <c r="E39" s="319"/>
      <c r="K39" s="57"/>
      <c r="L39" s="58"/>
      <c r="M39" s="299"/>
      <c r="N39" s="299"/>
      <c r="O39" s="299"/>
      <c r="P39" s="299"/>
      <c r="Q39" s="299"/>
    </row>
    <row r="40" spans="1:17" s="322" customFormat="1" x14ac:dyDescent="0.35">
      <c r="A40" s="319"/>
      <c r="B40" s="320"/>
      <c r="C40" s="321"/>
      <c r="D40" s="319"/>
      <c r="E40" s="319"/>
      <c r="K40" s="57"/>
      <c r="L40" s="58"/>
      <c r="M40" s="299"/>
      <c r="N40" s="299"/>
      <c r="O40" s="299"/>
      <c r="P40" s="299"/>
      <c r="Q40" s="299"/>
    </row>
    <row r="41" spans="1:17" s="322" customFormat="1" x14ac:dyDescent="0.35">
      <c r="A41" s="319"/>
      <c r="B41" s="320"/>
      <c r="C41" s="321"/>
      <c r="D41" s="319"/>
      <c r="E41" s="319"/>
      <c r="K41" s="57"/>
      <c r="L41" s="58"/>
      <c r="M41" s="299"/>
      <c r="N41" s="299"/>
      <c r="O41" s="299"/>
      <c r="P41" s="299"/>
      <c r="Q41" s="299"/>
    </row>
    <row r="42" spans="1:17" s="322" customFormat="1" x14ac:dyDescent="0.35">
      <c r="A42" s="319"/>
      <c r="B42" s="320"/>
      <c r="C42" s="321"/>
      <c r="D42" s="319"/>
      <c r="E42" s="319"/>
      <c r="K42" s="57"/>
      <c r="L42" s="58"/>
      <c r="M42" s="299"/>
      <c r="N42" s="299"/>
      <c r="O42" s="299"/>
      <c r="P42" s="299"/>
      <c r="Q42" s="299"/>
    </row>
    <row r="43" spans="1:17" s="322" customFormat="1" x14ac:dyDescent="0.35">
      <c r="A43" s="319"/>
      <c r="B43" s="320"/>
      <c r="C43" s="321"/>
      <c r="D43" s="319"/>
      <c r="E43" s="319"/>
      <c r="K43" s="57"/>
      <c r="L43" s="58"/>
      <c r="M43" s="299"/>
      <c r="N43" s="299"/>
      <c r="O43" s="299"/>
      <c r="P43" s="299"/>
      <c r="Q43" s="299"/>
    </row>
    <row r="44" spans="1:17" s="322" customFormat="1" x14ac:dyDescent="0.35">
      <c r="A44" s="319"/>
      <c r="B44" s="320"/>
      <c r="C44" s="321"/>
      <c r="D44" s="319"/>
      <c r="E44" s="319"/>
      <c r="K44" s="57"/>
      <c r="L44" s="58"/>
      <c r="M44" s="299"/>
      <c r="N44" s="299"/>
      <c r="O44" s="299"/>
      <c r="P44" s="299"/>
      <c r="Q44" s="299"/>
    </row>
    <row r="45" spans="1:17" s="322" customFormat="1" x14ac:dyDescent="0.35">
      <c r="A45" s="319"/>
      <c r="B45" s="320"/>
      <c r="C45" s="321"/>
      <c r="D45" s="319"/>
      <c r="E45" s="319"/>
      <c r="K45" s="57"/>
      <c r="L45" s="58"/>
      <c r="M45" s="299"/>
      <c r="N45" s="299"/>
      <c r="O45" s="299"/>
      <c r="P45" s="299"/>
      <c r="Q45" s="299"/>
    </row>
    <row r="46" spans="1:17" s="322" customFormat="1" x14ac:dyDescent="0.35">
      <c r="A46" s="319"/>
      <c r="B46" s="320"/>
      <c r="C46" s="321"/>
      <c r="D46" s="319"/>
      <c r="E46" s="319"/>
      <c r="K46" s="57"/>
      <c r="L46" s="58"/>
      <c r="M46" s="299"/>
      <c r="N46" s="299"/>
      <c r="O46" s="299"/>
      <c r="P46" s="299"/>
      <c r="Q46" s="299"/>
    </row>
    <row r="47" spans="1:17" s="322" customFormat="1" x14ac:dyDescent="0.35">
      <c r="A47" s="319"/>
      <c r="B47" s="320"/>
      <c r="C47" s="321"/>
      <c r="D47" s="319"/>
      <c r="E47" s="319"/>
      <c r="K47" s="57"/>
      <c r="L47" s="58"/>
      <c r="M47" s="299"/>
      <c r="N47" s="299"/>
      <c r="O47" s="299"/>
      <c r="P47" s="299"/>
      <c r="Q47" s="299"/>
    </row>
    <row r="48" spans="1:17" s="322" customFormat="1" x14ac:dyDescent="0.35">
      <c r="A48" s="319"/>
      <c r="B48" s="320"/>
      <c r="C48" s="321"/>
      <c r="D48" s="319"/>
      <c r="E48" s="319"/>
      <c r="K48" s="57"/>
      <c r="L48" s="58"/>
      <c r="M48" s="299"/>
      <c r="N48" s="299"/>
      <c r="O48" s="299"/>
      <c r="P48" s="299"/>
      <c r="Q48" s="299"/>
    </row>
    <row r="49" spans="1:17" s="320" customFormat="1" x14ac:dyDescent="0.35">
      <c r="A49" s="319"/>
      <c r="C49" s="321"/>
      <c r="D49" s="319"/>
      <c r="E49" s="319"/>
      <c r="F49" s="322"/>
      <c r="G49" s="322"/>
      <c r="H49" s="322"/>
      <c r="I49" s="322"/>
      <c r="J49" s="322"/>
      <c r="K49" s="57"/>
      <c r="L49" s="58"/>
      <c r="M49" s="299"/>
      <c r="N49" s="299"/>
      <c r="O49" s="299"/>
      <c r="P49" s="299"/>
      <c r="Q49" s="299"/>
    </row>
    <row r="50" spans="1:17" s="320" customFormat="1" x14ac:dyDescent="0.35">
      <c r="A50" s="319"/>
      <c r="C50" s="321"/>
      <c r="D50" s="319"/>
      <c r="E50" s="319"/>
      <c r="F50" s="322"/>
      <c r="G50" s="322"/>
      <c r="H50" s="322"/>
      <c r="I50" s="322"/>
      <c r="J50" s="322"/>
      <c r="K50" s="57"/>
      <c r="L50" s="58"/>
      <c r="M50" s="299"/>
      <c r="N50" s="299"/>
      <c r="O50" s="299"/>
      <c r="P50" s="299"/>
      <c r="Q50" s="299"/>
    </row>
    <row r="51" spans="1:17" s="320" customFormat="1" x14ac:dyDescent="0.35">
      <c r="A51" s="319"/>
      <c r="C51" s="321"/>
      <c r="D51" s="319"/>
      <c r="E51" s="319"/>
      <c r="F51" s="322"/>
      <c r="G51" s="322"/>
      <c r="H51" s="322"/>
      <c r="I51" s="322"/>
      <c r="J51" s="322"/>
      <c r="K51" s="57"/>
      <c r="L51" s="58"/>
      <c r="M51" s="299"/>
      <c r="N51" s="299"/>
      <c r="O51" s="299"/>
      <c r="P51" s="299"/>
      <c r="Q51" s="299"/>
    </row>
    <row r="52" spans="1:17" s="320" customFormat="1" x14ac:dyDescent="0.35">
      <c r="A52" s="319"/>
      <c r="C52" s="321"/>
      <c r="D52" s="319"/>
      <c r="E52" s="319"/>
      <c r="F52" s="322"/>
      <c r="G52" s="322"/>
      <c r="H52" s="322"/>
      <c r="I52" s="322"/>
      <c r="J52" s="322"/>
      <c r="K52" s="57"/>
      <c r="L52" s="58"/>
      <c r="M52" s="299"/>
      <c r="N52" s="299"/>
      <c r="O52" s="299"/>
      <c r="P52" s="299"/>
      <c r="Q52" s="299"/>
    </row>
    <row r="53" spans="1:17" s="320" customFormat="1" x14ac:dyDescent="0.35">
      <c r="A53" s="319"/>
      <c r="C53" s="321"/>
      <c r="D53" s="319"/>
      <c r="E53" s="319"/>
      <c r="F53" s="322"/>
      <c r="G53" s="322"/>
      <c r="H53" s="322"/>
      <c r="I53" s="322"/>
      <c r="J53" s="322"/>
      <c r="K53" s="57"/>
      <c r="L53" s="58"/>
      <c r="M53" s="299"/>
      <c r="N53" s="299"/>
      <c r="O53" s="299"/>
      <c r="P53" s="299"/>
      <c r="Q53" s="299"/>
    </row>
    <row r="54" spans="1:17" s="320" customFormat="1" x14ac:dyDescent="0.35">
      <c r="A54" s="319"/>
      <c r="C54" s="321"/>
      <c r="D54" s="319"/>
      <c r="E54" s="319"/>
      <c r="F54" s="322"/>
      <c r="G54" s="322"/>
      <c r="H54" s="322"/>
      <c r="I54" s="322"/>
      <c r="J54" s="322"/>
      <c r="K54" s="57"/>
      <c r="L54" s="58"/>
      <c r="M54" s="299"/>
      <c r="N54" s="299"/>
      <c r="O54" s="299"/>
      <c r="P54" s="299"/>
      <c r="Q54" s="299"/>
    </row>
    <row r="55" spans="1:17" s="320" customFormat="1" x14ac:dyDescent="0.35">
      <c r="A55" s="319"/>
      <c r="C55" s="321"/>
      <c r="D55" s="319"/>
      <c r="E55" s="319"/>
      <c r="F55" s="322"/>
      <c r="G55" s="322"/>
      <c r="H55" s="322"/>
      <c r="I55" s="322"/>
      <c r="J55" s="322"/>
      <c r="K55" s="57"/>
      <c r="L55" s="58"/>
      <c r="M55" s="299"/>
      <c r="N55" s="299"/>
      <c r="O55" s="299"/>
      <c r="P55" s="299"/>
      <c r="Q55" s="299"/>
    </row>
    <row r="56" spans="1:17" s="320" customFormat="1" x14ac:dyDescent="0.35">
      <c r="A56" s="319"/>
      <c r="C56" s="321"/>
      <c r="D56" s="319"/>
      <c r="E56" s="319"/>
      <c r="F56" s="322"/>
      <c r="G56" s="322"/>
      <c r="H56" s="322"/>
      <c r="I56" s="322"/>
      <c r="J56" s="322"/>
      <c r="K56" s="57"/>
      <c r="L56" s="58"/>
      <c r="M56" s="299"/>
      <c r="N56" s="299"/>
      <c r="O56" s="299"/>
      <c r="P56" s="299"/>
      <c r="Q56" s="299"/>
    </row>
    <row r="57" spans="1:17" s="320" customFormat="1" x14ac:dyDescent="0.35">
      <c r="A57" s="319"/>
      <c r="C57" s="321"/>
      <c r="D57" s="319"/>
      <c r="E57" s="319"/>
      <c r="F57" s="322"/>
      <c r="G57" s="322"/>
      <c r="H57" s="322"/>
      <c r="I57" s="322"/>
      <c r="J57" s="322"/>
      <c r="K57" s="57"/>
      <c r="L57" s="58"/>
      <c r="M57" s="299"/>
      <c r="N57" s="299"/>
      <c r="O57" s="299"/>
      <c r="P57" s="299"/>
      <c r="Q57" s="299"/>
    </row>
    <row r="58" spans="1:17" s="320" customFormat="1" x14ac:dyDescent="0.35">
      <c r="A58" s="319"/>
      <c r="C58" s="321"/>
      <c r="D58" s="319"/>
      <c r="E58" s="319"/>
      <c r="F58" s="322"/>
      <c r="G58" s="322"/>
      <c r="H58" s="322"/>
      <c r="I58" s="322"/>
      <c r="J58" s="322"/>
      <c r="K58" s="57"/>
      <c r="L58" s="58"/>
      <c r="M58" s="299"/>
      <c r="N58" s="299"/>
      <c r="O58" s="299"/>
      <c r="P58" s="299"/>
      <c r="Q58" s="299"/>
    </row>
    <row r="59" spans="1:17" s="320" customFormat="1" x14ac:dyDescent="0.35">
      <c r="A59" s="319"/>
      <c r="C59" s="321"/>
      <c r="D59" s="319"/>
      <c r="E59" s="319"/>
      <c r="F59" s="322"/>
      <c r="G59" s="322"/>
      <c r="H59" s="322"/>
      <c r="I59" s="322"/>
      <c r="J59" s="322"/>
      <c r="K59" s="57"/>
      <c r="L59" s="58"/>
      <c r="M59" s="299"/>
      <c r="N59" s="299"/>
      <c r="O59" s="299"/>
      <c r="P59" s="299"/>
      <c r="Q59" s="299"/>
    </row>
    <row r="60" spans="1:17" s="320" customFormat="1" x14ac:dyDescent="0.35">
      <c r="A60" s="319"/>
      <c r="C60" s="321"/>
      <c r="D60" s="319"/>
      <c r="E60" s="319"/>
      <c r="F60" s="322"/>
      <c r="G60" s="322"/>
      <c r="H60" s="322"/>
      <c r="I60" s="322"/>
      <c r="J60" s="322"/>
      <c r="K60" s="57"/>
      <c r="L60" s="58"/>
      <c r="M60" s="299"/>
      <c r="N60" s="299"/>
      <c r="O60" s="299"/>
      <c r="P60" s="299"/>
      <c r="Q60" s="299"/>
    </row>
    <row r="61" spans="1:17" s="320" customFormat="1" x14ac:dyDescent="0.35">
      <c r="A61" s="319"/>
      <c r="C61" s="321"/>
      <c r="D61" s="319"/>
      <c r="E61" s="319"/>
      <c r="F61" s="322"/>
      <c r="G61" s="322"/>
      <c r="H61" s="322"/>
      <c r="I61" s="322"/>
      <c r="J61" s="322"/>
      <c r="K61" s="57"/>
      <c r="L61" s="58"/>
      <c r="M61" s="299"/>
      <c r="N61" s="299"/>
      <c r="O61" s="299"/>
      <c r="P61" s="299"/>
      <c r="Q61" s="299"/>
    </row>
    <row r="62" spans="1:17" s="320" customFormat="1" x14ac:dyDescent="0.35">
      <c r="A62" s="319"/>
      <c r="C62" s="321"/>
      <c r="D62" s="319"/>
      <c r="E62" s="319"/>
      <c r="F62" s="322"/>
      <c r="G62" s="322"/>
      <c r="H62" s="322"/>
      <c r="I62" s="322"/>
      <c r="J62" s="322"/>
      <c r="K62" s="57"/>
      <c r="L62" s="58"/>
      <c r="M62" s="299"/>
      <c r="N62" s="299"/>
      <c r="O62" s="299"/>
      <c r="P62" s="299"/>
      <c r="Q62" s="299"/>
    </row>
    <row r="63" spans="1:17" s="320" customFormat="1" x14ac:dyDescent="0.35">
      <c r="A63" s="319"/>
      <c r="C63" s="321"/>
      <c r="D63" s="319"/>
      <c r="E63" s="319"/>
      <c r="F63" s="322"/>
      <c r="G63" s="322"/>
      <c r="H63" s="322"/>
      <c r="I63" s="322"/>
      <c r="J63" s="322"/>
      <c r="K63" s="57"/>
      <c r="L63" s="58"/>
      <c r="M63" s="299"/>
      <c r="N63" s="299"/>
      <c r="O63" s="299"/>
      <c r="P63" s="299"/>
      <c r="Q63" s="299"/>
    </row>
    <row r="64" spans="1:17" s="320" customFormat="1" x14ac:dyDescent="0.35">
      <c r="A64" s="319"/>
      <c r="C64" s="321"/>
      <c r="D64" s="319"/>
      <c r="E64" s="319"/>
      <c r="F64" s="322"/>
      <c r="G64" s="322"/>
      <c r="H64" s="322"/>
      <c r="I64" s="322"/>
      <c r="J64" s="322"/>
      <c r="K64" s="57"/>
      <c r="L64" s="58"/>
      <c r="M64" s="299"/>
      <c r="N64" s="299"/>
      <c r="O64" s="299"/>
      <c r="P64" s="299"/>
      <c r="Q64" s="299"/>
    </row>
    <row r="65" spans="1:17" s="320" customFormat="1" x14ac:dyDescent="0.35">
      <c r="A65" s="319"/>
      <c r="C65" s="321"/>
      <c r="D65" s="319"/>
      <c r="E65" s="319"/>
      <c r="F65" s="322"/>
      <c r="G65" s="322"/>
      <c r="H65" s="322"/>
      <c r="I65" s="322"/>
      <c r="J65" s="322"/>
      <c r="K65" s="57"/>
      <c r="L65" s="58"/>
      <c r="M65" s="299"/>
      <c r="N65" s="299"/>
      <c r="O65" s="299"/>
      <c r="P65" s="299"/>
      <c r="Q65" s="299"/>
    </row>
    <row r="66" spans="1:17" s="320" customFormat="1" x14ac:dyDescent="0.35">
      <c r="A66" s="319"/>
      <c r="C66" s="321"/>
      <c r="D66" s="319"/>
      <c r="E66" s="319"/>
      <c r="F66" s="322"/>
      <c r="G66" s="322"/>
      <c r="H66" s="322"/>
      <c r="I66" s="322"/>
      <c r="J66" s="322"/>
      <c r="K66" s="57"/>
      <c r="L66" s="58"/>
      <c r="M66" s="299"/>
      <c r="N66" s="299"/>
      <c r="O66" s="299"/>
      <c r="P66" s="299"/>
      <c r="Q66" s="299"/>
    </row>
    <row r="67" spans="1:17" s="320" customFormat="1" x14ac:dyDescent="0.35">
      <c r="A67" s="319"/>
      <c r="C67" s="321"/>
      <c r="D67" s="319"/>
      <c r="E67" s="319"/>
      <c r="F67" s="322"/>
      <c r="G67" s="322"/>
      <c r="H67" s="322"/>
      <c r="I67" s="322"/>
      <c r="J67" s="322"/>
      <c r="K67" s="57"/>
      <c r="L67" s="58"/>
      <c r="M67" s="299"/>
      <c r="N67" s="299"/>
      <c r="O67" s="299"/>
      <c r="P67" s="299"/>
      <c r="Q67" s="299"/>
    </row>
    <row r="68" spans="1:17" s="320" customFormat="1" x14ac:dyDescent="0.35">
      <c r="A68" s="319"/>
      <c r="C68" s="321"/>
      <c r="D68" s="319"/>
      <c r="E68" s="319"/>
      <c r="F68" s="322"/>
      <c r="G68" s="322"/>
      <c r="H68" s="322"/>
      <c r="I68" s="322"/>
      <c r="J68" s="322"/>
      <c r="K68" s="57"/>
      <c r="L68" s="58"/>
      <c r="M68" s="299"/>
      <c r="N68" s="299"/>
      <c r="O68" s="299"/>
      <c r="P68" s="299"/>
      <c r="Q68" s="299"/>
    </row>
    <row r="69" spans="1:17" s="320" customFormat="1" x14ac:dyDescent="0.35">
      <c r="A69" s="319"/>
      <c r="C69" s="321"/>
      <c r="D69" s="319"/>
      <c r="E69" s="319"/>
      <c r="F69" s="322"/>
      <c r="G69" s="322"/>
      <c r="H69" s="322"/>
      <c r="I69" s="322"/>
      <c r="J69" s="322"/>
      <c r="K69" s="57"/>
      <c r="L69" s="58"/>
      <c r="M69" s="299"/>
      <c r="N69" s="299"/>
      <c r="O69" s="299"/>
      <c r="P69" s="299"/>
      <c r="Q69" s="299"/>
    </row>
    <row r="70" spans="1:17" s="320" customFormat="1" x14ac:dyDescent="0.35">
      <c r="A70" s="319"/>
      <c r="C70" s="321"/>
      <c r="D70" s="319"/>
      <c r="E70" s="319"/>
      <c r="F70" s="322"/>
      <c r="G70" s="322"/>
      <c r="H70" s="322"/>
      <c r="I70" s="322"/>
      <c r="J70" s="322"/>
      <c r="K70" s="57"/>
      <c r="L70" s="58"/>
      <c r="M70" s="299"/>
      <c r="N70" s="299"/>
      <c r="O70" s="299"/>
      <c r="P70" s="299"/>
      <c r="Q70" s="299"/>
    </row>
    <row r="71" spans="1:17" s="320" customFormat="1" x14ac:dyDescent="0.35">
      <c r="A71" s="319"/>
      <c r="C71" s="321"/>
      <c r="D71" s="319"/>
      <c r="E71" s="319"/>
      <c r="F71" s="322"/>
      <c r="G71" s="322"/>
      <c r="H71" s="322"/>
      <c r="I71" s="322"/>
      <c r="J71" s="322"/>
      <c r="K71" s="57"/>
      <c r="L71" s="58"/>
      <c r="M71" s="299"/>
      <c r="N71" s="299"/>
      <c r="O71" s="299"/>
      <c r="P71" s="299"/>
      <c r="Q71" s="299"/>
    </row>
    <row r="72" spans="1:17" s="320" customFormat="1" x14ac:dyDescent="0.35">
      <c r="A72" s="319"/>
      <c r="C72" s="321"/>
      <c r="D72" s="319"/>
      <c r="E72" s="319"/>
      <c r="F72" s="322"/>
      <c r="G72" s="322"/>
      <c r="H72" s="322"/>
      <c r="I72" s="322"/>
      <c r="J72" s="322"/>
      <c r="K72" s="57"/>
      <c r="L72" s="58"/>
      <c r="M72" s="299"/>
      <c r="N72" s="299"/>
      <c r="O72" s="299"/>
      <c r="P72" s="299"/>
      <c r="Q72" s="299"/>
    </row>
    <row r="73" spans="1:17" s="320" customFormat="1" x14ac:dyDescent="0.35">
      <c r="A73" s="319"/>
      <c r="C73" s="321"/>
      <c r="D73" s="319"/>
      <c r="E73" s="319"/>
      <c r="F73" s="322"/>
      <c r="G73" s="322"/>
      <c r="H73" s="322"/>
      <c r="I73" s="322"/>
      <c r="J73" s="322"/>
      <c r="K73" s="57"/>
      <c r="L73" s="58"/>
      <c r="M73" s="299"/>
      <c r="N73" s="299"/>
      <c r="O73" s="299"/>
      <c r="P73" s="299"/>
      <c r="Q73" s="299"/>
    </row>
    <row r="74" spans="1:17" s="320" customFormat="1" x14ac:dyDescent="0.35">
      <c r="A74" s="319"/>
      <c r="C74" s="321"/>
      <c r="D74" s="319"/>
      <c r="E74" s="319"/>
      <c r="F74" s="322"/>
      <c r="G74" s="322"/>
      <c r="H74" s="322"/>
      <c r="I74" s="322"/>
      <c r="J74" s="322"/>
      <c r="K74" s="57"/>
      <c r="L74" s="58"/>
      <c r="M74" s="299"/>
      <c r="N74" s="299"/>
      <c r="O74" s="299"/>
      <c r="P74" s="299"/>
      <c r="Q74" s="299"/>
    </row>
    <row r="75" spans="1:17" s="320" customFormat="1" x14ac:dyDescent="0.35">
      <c r="A75" s="319"/>
      <c r="C75" s="321"/>
      <c r="D75" s="319"/>
      <c r="E75" s="319"/>
      <c r="F75" s="322"/>
      <c r="G75" s="322"/>
      <c r="H75" s="322"/>
      <c r="I75" s="322"/>
      <c r="J75" s="322"/>
      <c r="K75" s="57"/>
      <c r="L75" s="58"/>
      <c r="M75" s="299"/>
      <c r="N75" s="299"/>
      <c r="O75" s="299"/>
      <c r="P75" s="299"/>
      <c r="Q75" s="299"/>
    </row>
    <row r="76" spans="1:17" s="320" customFormat="1" x14ac:dyDescent="0.35">
      <c r="A76" s="319"/>
      <c r="C76" s="321"/>
      <c r="D76" s="319"/>
      <c r="E76" s="319"/>
      <c r="F76" s="322"/>
      <c r="G76" s="322"/>
      <c r="H76" s="322"/>
      <c r="I76" s="322"/>
      <c r="J76" s="322"/>
      <c r="K76" s="57"/>
      <c r="L76" s="58"/>
      <c r="M76" s="299"/>
      <c r="N76" s="299"/>
      <c r="O76" s="299"/>
      <c r="P76" s="299"/>
      <c r="Q76" s="299"/>
    </row>
    <row r="77" spans="1:17" s="320" customFormat="1" x14ac:dyDescent="0.35">
      <c r="A77" s="319"/>
      <c r="C77" s="321"/>
      <c r="D77" s="319"/>
      <c r="E77" s="319"/>
      <c r="F77" s="322"/>
      <c r="G77" s="322"/>
      <c r="H77" s="322"/>
      <c r="I77" s="322"/>
      <c r="J77" s="322"/>
      <c r="K77" s="57"/>
      <c r="L77" s="58"/>
      <c r="M77" s="299"/>
      <c r="N77" s="299"/>
      <c r="O77" s="299"/>
      <c r="P77" s="299"/>
      <c r="Q77" s="299"/>
    </row>
    <row r="78" spans="1:17" s="320" customFormat="1" x14ac:dyDescent="0.35">
      <c r="A78" s="319"/>
      <c r="C78" s="321"/>
      <c r="D78" s="319"/>
      <c r="E78" s="319"/>
      <c r="F78" s="322"/>
      <c r="G78" s="322"/>
      <c r="H78" s="322"/>
      <c r="I78" s="322"/>
      <c r="J78" s="322"/>
      <c r="K78" s="57"/>
      <c r="L78" s="58"/>
      <c r="M78" s="299"/>
      <c r="N78" s="299"/>
      <c r="O78" s="299"/>
      <c r="P78" s="299"/>
      <c r="Q78" s="299"/>
    </row>
    <row r="79" spans="1:17" s="320" customFormat="1" x14ac:dyDescent="0.35">
      <c r="A79" s="319"/>
      <c r="C79" s="321"/>
      <c r="D79" s="319"/>
      <c r="E79" s="319"/>
      <c r="F79" s="322"/>
      <c r="G79" s="322"/>
      <c r="H79" s="322"/>
      <c r="I79" s="322"/>
      <c r="J79" s="322"/>
      <c r="K79" s="57"/>
      <c r="L79" s="58"/>
      <c r="M79" s="299"/>
      <c r="N79" s="299"/>
      <c r="O79" s="299"/>
      <c r="P79" s="299"/>
      <c r="Q79" s="299"/>
    </row>
    <row r="80" spans="1:17" s="320" customFormat="1" x14ac:dyDescent="0.35">
      <c r="A80" s="319"/>
      <c r="C80" s="321"/>
      <c r="D80" s="319"/>
      <c r="E80" s="319"/>
      <c r="F80" s="322"/>
      <c r="G80" s="322"/>
      <c r="H80" s="322"/>
      <c r="I80" s="322"/>
      <c r="J80" s="322"/>
      <c r="K80" s="57"/>
      <c r="L80" s="58"/>
      <c r="M80" s="299"/>
      <c r="N80" s="299"/>
      <c r="O80" s="299"/>
      <c r="P80" s="299"/>
      <c r="Q80" s="299"/>
    </row>
    <row r="81" spans="1:17" s="320" customFormat="1" x14ac:dyDescent="0.35">
      <c r="A81" s="319"/>
      <c r="C81" s="321"/>
      <c r="D81" s="319"/>
      <c r="E81" s="319"/>
      <c r="F81" s="322"/>
      <c r="G81" s="322"/>
      <c r="H81" s="322"/>
      <c r="I81" s="322"/>
      <c r="J81" s="322"/>
      <c r="K81" s="57"/>
      <c r="L81" s="58"/>
      <c r="M81" s="299"/>
      <c r="N81" s="299"/>
      <c r="O81" s="299"/>
      <c r="P81" s="299"/>
      <c r="Q81" s="299"/>
    </row>
  </sheetData>
  <mergeCells count="5">
    <mergeCell ref="A1:B1"/>
    <mergeCell ref="K1:L1"/>
    <mergeCell ref="D30:J30"/>
    <mergeCell ref="D37:J37"/>
    <mergeCell ref="B7:G7"/>
  </mergeCells>
  <conditionalFormatting sqref="L5:L6 L8:L32">
    <cfRule type="cellIs" dxfId="15" priority="1" operator="equal">
      <formula>"NEW"</formula>
    </cfRule>
  </conditionalFormatting>
  <dataValidations count="1">
    <dataValidation type="list" allowBlank="1" showInputMessage="1" showErrorMessage="1" sqref="C4:C6 C8:C37" xr:uid="{10B20385-0B27-4A13-9300-9BBE9F8E1989}">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landscape" r:id="rId1"/>
  <headerFooter alignWithMargins="0">
    <oddHeader>&amp;L&amp;"Arial,Bold"&amp;16PEOPLE - &amp;A&amp;C&amp;"Arial,Bold"&amp;16FEES AND CHARGES 2020/21</oddHeader>
    <oddFooter>&amp;L&amp;"Arial,Bold"&amp;16&amp;A&amp;C&amp;"Arial,Bold"&amp;16&amp;P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222E7-FAB8-4A49-A04B-F25E8AD1BC9B}">
  <sheetPr>
    <pageSetUpPr fitToPage="1"/>
  </sheetPr>
  <dimension ref="A1:L152"/>
  <sheetViews>
    <sheetView zoomScale="90" zoomScaleNormal="90" zoomScaleSheetLayoutView="100" workbookViewId="0"/>
  </sheetViews>
  <sheetFormatPr defaultColWidth="9.15234375" defaultRowHeight="12.45" x14ac:dyDescent="0.3"/>
  <cols>
    <col min="1" max="1" width="22.53515625" style="220" customWidth="1"/>
    <col min="2" max="2" width="14.84375" style="220" customWidth="1"/>
    <col min="3" max="4" width="11.53515625" style="220" customWidth="1"/>
    <col min="5" max="5" width="14.69140625" style="220" customWidth="1"/>
    <col min="6" max="6" width="22.53515625" style="220" customWidth="1"/>
    <col min="7" max="7" width="15.15234375" style="220" customWidth="1"/>
    <col min="8" max="8" width="15.84375" style="220" customWidth="1"/>
    <col min="9" max="9" width="15" style="220" customWidth="1"/>
    <col min="10" max="16384" width="9.15234375" style="220"/>
  </cols>
  <sheetData>
    <row r="1" spans="1:12" ht="17.600000000000001" x14ac:dyDescent="0.3">
      <c r="A1" s="323"/>
      <c r="B1" s="323"/>
      <c r="C1" s="323"/>
      <c r="D1" s="323"/>
      <c r="E1" s="323"/>
      <c r="F1" s="323"/>
      <c r="G1" s="323"/>
      <c r="H1" s="323"/>
      <c r="I1" s="323"/>
    </row>
    <row r="2" spans="1:12" s="325" customFormat="1" ht="19.75" thickBot="1" x14ac:dyDescent="0.55000000000000004">
      <c r="A2" s="324" t="s">
        <v>878</v>
      </c>
    </row>
    <row r="3" spans="1:12" ht="37" customHeight="1" thickTop="1" thickBot="1" x14ac:dyDescent="0.45">
      <c r="A3" s="654" t="s">
        <v>879</v>
      </c>
      <c r="B3" s="654"/>
      <c r="C3" s="654"/>
      <c r="D3" s="654"/>
      <c r="E3" s="654"/>
      <c r="F3" s="654"/>
      <c r="G3" s="654"/>
      <c r="H3" s="654"/>
      <c r="I3" s="654"/>
    </row>
    <row r="4" spans="1:12" ht="12.9" thickTop="1" x14ac:dyDescent="0.3">
      <c r="A4" s="326"/>
    </row>
    <row r="5" spans="1:12" ht="48.75" customHeight="1" x14ac:dyDescent="0.35">
      <c r="A5" s="655" t="s">
        <v>880</v>
      </c>
      <c r="B5" s="656"/>
      <c r="C5" s="656"/>
      <c r="D5" s="656"/>
      <c r="E5" s="656"/>
      <c r="F5" s="656"/>
      <c r="G5" s="656"/>
      <c r="H5" s="656"/>
      <c r="I5" s="656"/>
    </row>
    <row r="6" spans="1:12" x14ac:dyDescent="0.3">
      <c r="A6" s="326"/>
    </row>
    <row r="7" spans="1:12" ht="30" customHeight="1" x14ac:dyDescent="0.35">
      <c r="A7" s="655" t="s">
        <v>881</v>
      </c>
      <c r="B7" s="656"/>
      <c r="C7" s="656"/>
      <c r="D7" s="656"/>
      <c r="E7" s="656"/>
      <c r="F7" s="656"/>
      <c r="G7" s="656"/>
      <c r="H7" s="656"/>
      <c r="I7" s="656"/>
    </row>
    <row r="8" spans="1:12" x14ac:dyDescent="0.3">
      <c r="A8" s="326"/>
    </row>
    <row r="9" spans="1:12" ht="30" customHeight="1" x14ac:dyDescent="0.35">
      <c r="A9" s="655" t="s">
        <v>882</v>
      </c>
      <c r="B9" s="656"/>
      <c r="C9" s="656"/>
      <c r="D9" s="656"/>
      <c r="E9" s="656"/>
      <c r="F9" s="656"/>
      <c r="G9" s="656"/>
      <c r="H9" s="656"/>
      <c r="I9" s="656"/>
    </row>
    <row r="10" spans="1:12" ht="15.45" x14ac:dyDescent="0.3">
      <c r="A10" s="327"/>
    </row>
    <row r="11" spans="1:12" s="328" customFormat="1" ht="25.5" customHeight="1" thickBot="1" x14ac:dyDescent="0.45">
      <c r="A11" s="649" t="s">
        <v>883</v>
      </c>
      <c r="B11" s="649"/>
      <c r="C11" s="649"/>
      <c r="D11" s="649"/>
      <c r="E11" s="462" t="s">
        <v>884</v>
      </c>
      <c r="F11" s="462" t="s">
        <v>885</v>
      </c>
      <c r="G11" s="462" t="s">
        <v>886</v>
      </c>
      <c r="H11" s="462" t="s">
        <v>887</v>
      </c>
      <c r="I11" s="462" t="s">
        <v>888</v>
      </c>
      <c r="K11" s="329"/>
      <c r="L11" s="329"/>
    </row>
    <row r="12" spans="1:12" ht="15" x14ac:dyDescent="0.3">
      <c r="A12" s="636" t="s">
        <v>889</v>
      </c>
      <c r="B12" s="637"/>
      <c r="C12" s="637"/>
      <c r="D12" s="637"/>
      <c r="E12" s="463">
        <v>100</v>
      </c>
      <c r="F12" s="463">
        <v>190</v>
      </c>
      <c r="G12" s="463">
        <v>315</v>
      </c>
      <c r="H12" s="463">
        <v>450</v>
      </c>
      <c r="I12" s="464">
        <v>635</v>
      </c>
    </row>
    <row r="13" spans="1:12" ht="25.5" customHeight="1" x14ac:dyDescent="0.3">
      <c r="A13" s="636" t="s">
        <v>890</v>
      </c>
      <c r="B13" s="637"/>
      <c r="C13" s="637"/>
      <c r="D13" s="637"/>
      <c r="E13" s="463">
        <v>100</v>
      </c>
      <c r="F13" s="463">
        <v>190</v>
      </c>
      <c r="G13" s="463">
        <v>315</v>
      </c>
      <c r="H13" s="463">
        <v>450</v>
      </c>
      <c r="I13" s="464">
        <v>635</v>
      </c>
    </row>
    <row r="14" spans="1:12" ht="25.5" customHeight="1" thickBot="1" x14ac:dyDescent="0.35">
      <c r="A14" s="638" t="s">
        <v>891</v>
      </c>
      <c r="B14" s="639"/>
      <c r="C14" s="639"/>
      <c r="D14" s="639"/>
      <c r="E14" s="465">
        <v>70</v>
      </c>
      <c r="F14" s="465">
        <v>180</v>
      </c>
      <c r="G14" s="465">
        <v>295</v>
      </c>
      <c r="H14" s="465">
        <v>320</v>
      </c>
      <c r="I14" s="466">
        <v>350</v>
      </c>
    </row>
    <row r="15" spans="1:12" x14ac:dyDescent="0.3">
      <c r="A15" s="330"/>
    </row>
    <row r="16" spans="1:12" x14ac:dyDescent="0.3">
      <c r="A16" s="330"/>
    </row>
    <row r="17" spans="1:12" s="328" customFormat="1" ht="25.5" customHeight="1" thickBot="1" x14ac:dyDescent="0.45">
      <c r="A17" s="649" t="s">
        <v>892</v>
      </c>
      <c r="B17" s="649"/>
      <c r="C17" s="649"/>
      <c r="D17" s="649"/>
      <c r="E17" s="649"/>
      <c r="F17" s="649"/>
      <c r="G17" s="649"/>
      <c r="H17" s="649"/>
      <c r="I17" s="462" t="s">
        <v>893</v>
      </c>
    </row>
    <row r="18" spans="1:12" ht="25.5" customHeight="1" x14ac:dyDescent="0.4">
      <c r="A18" s="636" t="s">
        <v>894</v>
      </c>
      <c r="B18" s="637"/>
      <c r="C18" s="637"/>
      <c r="D18" s="637"/>
      <c r="E18" s="637"/>
      <c r="F18" s="637"/>
      <c r="G18" s="637"/>
      <c r="H18" s="637"/>
      <c r="I18" s="464" t="s">
        <v>884</v>
      </c>
      <c r="K18" s="532"/>
      <c r="L18" s="532"/>
    </row>
    <row r="19" spans="1:12" ht="25.5" customHeight="1" x14ac:dyDescent="0.3">
      <c r="A19" s="636" t="s">
        <v>895</v>
      </c>
      <c r="B19" s="637"/>
      <c r="C19" s="637"/>
      <c r="D19" s="637"/>
      <c r="E19" s="637"/>
      <c r="F19" s="637"/>
      <c r="G19" s="637"/>
      <c r="H19" s="637"/>
      <c r="I19" s="464" t="s">
        <v>885</v>
      </c>
    </row>
    <row r="20" spans="1:12" ht="25.5" customHeight="1" x14ac:dyDescent="0.3">
      <c r="A20" s="636" t="s">
        <v>896</v>
      </c>
      <c r="B20" s="637"/>
      <c r="C20" s="637"/>
      <c r="D20" s="637"/>
      <c r="E20" s="637"/>
      <c r="F20" s="637"/>
      <c r="G20" s="637"/>
      <c r="H20" s="637"/>
      <c r="I20" s="464" t="s">
        <v>886</v>
      </c>
    </row>
    <row r="21" spans="1:12" ht="25.5" customHeight="1" x14ac:dyDescent="0.3">
      <c r="A21" s="636" t="s">
        <v>897</v>
      </c>
      <c r="B21" s="637"/>
      <c r="C21" s="637"/>
      <c r="D21" s="637"/>
      <c r="E21" s="637"/>
      <c r="F21" s="637"/>
      <c r="G21" s="637"/>
      <c r="H21" s="637"/>
      <c r="I21" s="464" t="s">
        <v>887</v>
      </c>
    </row>
    <row r="22" spans="1:12" ht="25.5" customHeight="1" thickBot="1" x14ac:dyDescent="0.35">
      <c r="A22" s="638" t="s">
        <v>898</v>
      </c>
      <c r="B22" s="639"/>
      <c r="C22" s="639"/>
      <c r="D22" s="639"/>
      <c r="E22" s="639"/>
      <c r="F22" s="639"/>
      <c r="G22" s="639"/>
      <c r="H22" s="639"/>
      <c r="I22" s="466" t="s">
        <v>888</v>
      </c>
    </row>
    <row r="23" spans="1:12" x14ac:dyDescent="0.3">
      <c r="A23" s="331"/>
    </row>
    <row r="24" spans="1:12" ht="40.5" customHeight="1" x14ac:dyDescent="0.3">
      <c r="A24" s="637" t="s">
        <v>899</v>
      </c>
      <c r="B24" s="637"/>
      <c r="C24" s="637"/>
      <c r="D24" s="637"/>
      <c r="E24" s="637"/>
      <c r="F24" s="637"/>
      <c r="G24" s="637"/>
      <c r="H24" s="637"/>
      <c r="I24" s="637"/>
    </row>
    <row r="25" spans="1:12" x14ac:dyDescent="0.3">
      <c r="A25" s="331"/>
    </row>
    <row r="26" spans="1:12" s="328" customFormat="1" ht="25.5" customHeight="1" thickBot="1" x14ac:dyDescent="0.45">
      <c r="A26" s="649" t="s">
        <v>893</v>
      </c>
      <c r="B26" s="649"/>
      <c r="C26" s="649"/>
      <c r="D26" s="649"/>
      <c r="E26" s="649"/>
      <c r="F26" s="649"/>
      <c r="G26" s="462" t="s">
        <v>900</v>
      </c>
      <c r="H26" s="467"/>
      <c r="I26" s="462" t="s">
        <v>901</v>
      </c>
      <c r="K26" s="329"/>
      <c r="L26" s="329"/>
    </row>
    <row r="27" spans="1:12" ht="25.5" customHeight="1" x14ac:dyDescent="0.35">
      <c r="A27" s="636" t="s">
        <v>902</v>
      </c>
      <c r="B27" s="637"/>
      <c r="C27" s="637"/>
      <c r="D27" s="637"/>
      <c r="E27" s="637"/>
      <c r="F27" s="637"/>
      <c r="G27" s="463">
        <v>900</v>
      </c>
      <c r="H27" s="223"/>
      <c r="I27" s="468">
        <v>1905</v>
      </c>
    </row>
    <row r="28" spans="1:12" ht="25.5" customHeight="1" x14ac:dyDescent="0.35">
      <c r="A28" s="636" t="s">
        <v>903</v>
      </c>
      <c r="B28" s="637"/>
      <c r="C28" s="637"/>
      <c r="D28" s="637"/>
      <c r="E28" s="637"/>
      <c r="F28" s="637"/>
      <c r="G28" s="463">
        <v>900</v>
      </c>
      <c r="H28" s="223"/>
      <c r="I28" s="468">
        <v>1905</v>
      </c>
    </row>
    <row r="29" spans="1:12" ht="25.5" customHeight="1" thickBot="1" x14ac:dyDescent="0.4">
      <c r="A29" s="638" t="s">
        <v>891</v>
      </c>
      <c r="B29" s="639"/>
      <c r="C29" s="639"/>
      <c r="D29" s="639"/>
      <c r="E29" s="639"/>
      <c r="F29" s="639"/>
      <c r="G29" s="465">
        <v>640</v>
      </c>
      <c r="H29" s="469"/>
      <c r="I29" s="470">
        <v>1050</v>
      </c>
    </row>
    <row r="30" spans="1:12" x14ac:dyDescent="0.3">
      <c r="A30" s="331"/>
    </row>
    <row r="31" spans="1:12" ht="33" customHeight="1" x14ac:dyDescent="0.3">
      <c r="A31" s="637" t="s">
        <v>904</v>
      </c>
      <c r="B31" s="637"/>
      <c r="C31" s="637"/>
      <c r="D31" s="637"/>
      <c r="E31" s="637"/>
      <c r="F31" s="637"/>
      <c r="G31" s="637"/>
      <c r="H31" s="637"/>
      <c r="I31" s="637"/>
    </row>
    <row r="32" spans="1:12" x14ac:dyDescent="0.3">
      <c r="A32" s="331"/>
    </row>
    <row r="33" spans="1:9" s="328" customFormat="1" ht="18" customHeight="1" thickBot="1" x14ac:dyDescent="0.45">
      <c r="A33" s="471" t="s">
        <v>905</v>
      </c>
      <c r="B33" s="472"/>
      <c r="C33" s="472"/>
      <c r="D33" s="472"/>
    </row>
    <row r="34" spans="1:9" ht="36.75" customHeight="1" thickTop="1" x14ac:dyDescent="0.3">
      <c r="A34" s="637" t="s">
        <v>906</v>
      </c>
      <c r="B34" s="637"/>
      <c r="C34" s="637"/>
      <c r="D34" s="637"/>
      <c r="E34" s="637"/>
      <c r="F34" s="637"/>
      <c r="G34" s="637"/>
      <c r="H34" s="637"/>
      <c r="I34" s="637"/>
    </row>
    <row r="35" spans="1:9" x14ac:dyDescent="0.3">
      <c r="A35" s="330"/>
      <c r="E35" s="332"/>
      <c r="F35" s="332"/>
      <c r="G35" s="332"/>
    </row>
    <row r="36" spans="1:9" s="329" customFormat="1" ht="36.75" customHeight="1" thickBot="1" x14ac:dyDescent="0.45">
      <c r="A36" s="649" t="s">
        <v>907</v>
      </c>
      <c r="B36" s="649"/>
      <c r="C36" s="649"/>
      <c r="D36" s="649"/>
      <c r="E36" s="653" t="s">
        <v>908</v>
      </c>
      <c r="F36" s="653"/>
      <c r="G36" s="473"/>
      <c r="H36" s="653" t="s">
        <v>909</v>
      </c>
      <c r="I36" s="653"/>
    </row>
    <row r="37" spans="1:9" ht="25.5" customHeight="1" x14ac:dyDescent="0.35">
      <c r="A37" s="474"/>
      <c r="B37" s="637" t="s">
        <v>910</v>
      </c>
      <c r="C37" s="637"/>
      <c r="D37" s="223"/>
      <c r="E37" s="644">
        <v>1000</v>
      </c>
      <c r="F37" s="644"/>
      <c r="G37" s="223"/>
      <c r="H37" s="644">
        <v>500</v>
      </c>
      <c r="I37" s="645"/>
    </row>
    <row r="38" spans="1:9" ht="25.5" customHeight="1" x14ac:dyDescent="0.35">
      <c r="A38" s="474"/>
      <c r="B38" s="637" t="s">
        <v>911</v>
      </c>
      <c r="C38" s="637"/>
      <c r="D38" s="223"/>
      <c r="E38" s="644">
        <v>2000</v>
      </c>
      <c r="F38" s="644"/>
      <c r="G38" s="223"/>
      <c r="H38" s="644">
        <v>1000</v>
      </c>
      <c r="I38" s="645"/>
    </row>
    <row r="39" spans="1:9" ht="25.5" customHeight="1" x14ac:dyDescent="0.35">
      <c r="A39" s="474"/>
      <c r="B39" s="637" t="s">
        <v>912</v>
      </c>
      <c r="C39" s="637"/>
      <c r="D39" s="223"/>
      <c r="E39" s="644">
        <v>4000</v>
      </c>
      <c r="F39" s="644"/>
      <c r="G39" s="223"/>
      <c r="H39" s="644">
        <v>2000</v>
      </c>
      <c r="I39" s="645"/>
    </row>
    <row r="40" spans="1:9" ht="25.5" customHeight="1" x14ac:dyDescent="0.35">
      <c r="A40" s="474"/>
      <c r="B40" s="637" t="s">
        <v>913</v>
      </c>
      <c r="C40" s="637"/>
      <c r="D40" s="223"/>
      <c r="E40" s="644">
        <v>8000</v>
      </c>
      <c r="F40" s="644"/>
      <c r="G40" s="223"/>
      <c r="H40" s="644">
        <v>4000</v>
      </c>
      <c r="I40" s="645"/>
    </row>
    <row r="41" spans="1:9" ht="25.5" customHeight="1" x14ac:dyDescent="0.35">
      <c r="A41" s="474"/>
      <c r="B41" s="637" t="s">
        <v>914</v>
      </c>
      <c r="C41" s="637"/>
      <c r="D41" s="223"/>
      <c r="E41" s="644">
        <v>16000</v>
      </c>
      <c r="F41" s="644"/>
      <c r="G41" s="223"/>
      <c r="H41" s="644">
        <v>8000</v>
      </c>
      <c r="I41" s="645"/>
    </row>
    <row r="42" spans="1:9" ht="25.5" customHeight="1" x14ac:dyDescent="0.35">
      <c r="A42" s="474"/>
      <c r="B42" s="637" t="s">
        <v>915</v>
      </c>
      <c r="C42" s="637"/>
      <c r="D42" s="223"/>
      <c r="E42" s="644">
        <v>24000</v>
      </c>
      <c r="F42" s="644"/>
      <c r="G42" s="223"/>
      <c r="H42" s="644">
        <v>12000</v>
      </c>
      <c r="I42" s="645"/>
    </row>
    <row r="43" spans="1:9" ht="25.5" customHeight="1" x14ac:dyDescent="0.35">
      <c r="A43" s="474"/>
      <c r="B43" s="637" t="s">
        <v>916</v>
      </c>
      <c r="C43" s="637"/>
      <c r="D43" s="223"/>
      <c r="E43" s="644">
        <v>32000</v>
      </c>
      <c r="F43" s="644"/>
      <c r="G43" s="223"/>
      <c r="H43" s="644">
        <v>16000</v>
      </c>
      <c r="I43" s="645"/>
    </row>
    <row r="44" spans="1:9" ht="25.5" customHeight="1" x14ac:dyDescent="0.35">
      <c r="A44" s="474"/>
      <c r="B44" s="637" t="s">
        <v>917</v>
      </c>
      <c r="C44" s="637"/>
      <c r="D44" s="223"/>
      <c r="E44" s="644">
        <v>40000</v>
      </c>
      <c r="F44" s="644"/>
      <c r="G44" s="223"/>
      <c r="H44" s="644">
        <v>20000</v>
      </c>
      <c r="I44" s="645"/>
    </row>
    <row r="45" spans="1:9" ht="25.5" customHeight="1" x14ac:dyDescent="0.35">
      <c r="A45" s="474"/>
      <c r="B45" s="637" t="s">
        <v>918</v>
      </c>
      <c r="C45" s="637"/>
      <c r="D45" s="223"/>
      <c r="E45" s="644">
        <v>48000</v>
      </c>
      <c r="F45" s="644"/>
      <c r="G45" s="223"/>
      <c r="H45" s="644">
        <v>24000</v>
      </c>
      <c r="I45" s="645"/>
    </row>
    <row r="46" spans="1:9" ht="25.5" customHeight="1" x14ac:dyDescent="0.35">
      <c r="A46" s="474"/>
      <c r="B46" s="637" t="s">
        <v>919</v>
      </c>
      <c r="C46" s="637"/>
      <c r="D46" s="223"/>
      <c r="E46" s="644">
        <v>56000</v>
      </c>
      <c r="F46" s="644"/>
      <c r="G46" s="223"/>
      <c r="H46" s="644">
        <v>28000</v>
      </c>
      <c r="I46" s="645"/>
    </row>
    <row r="47" spans="1:9" ht="25.5" customHeight="1" thickBot="1" x14ac:dyDescent="0.4">
      <c r="A47" s="475"/>
      <c r="B47" s="639" t="s">
        <v>920</v>
      </c>
      <c r="C47" s="639"/>
      <c r="D47" s="469"/>
      <c r="E47" s="651">
        <v>64000</v>
      </c>
      <c r="F47" s="651"/>
      <c r="G47" s="469"/>
      <c r="H47" s="651">
        <v>32000</v>
      </c>
      <c r="I47" s="652"/>
    </row>
    <row r="48" spans="1:9" ht="15.45" x14ac:dyDescent="0.3">
      <c r="A48" s="327"/>
    </row>
    <row r="49" spans="1:9" s="328" customFormat="1" ht="18" thickBot="1" x14ac:dyDescent="0.45">
      <c r="A49" s="471" t="s">
        <v>921</v>
      </c>
      <c r="B49" s="472"/>
    </row>
    <row r="50" spans="1:9" ht="12.9" thickTop="1" x14ac:dyDescent="0.3">
      <c r="A50" s="331"/>
    </row>
    <row r="51" spans="1:9" s="223" customFormat="1" ht="35.25" customHeight="1" x14ac:dyDescent="0.35">
      <c r="A51" s="637" t="s">
        <v>922</v>
      </c>
      <c r="B51" s="637"/>
      <c r="C51" s="637"/>
      <c r="D51" s="637"/>
      <c r="E51" s="637"/>
      <c r="F51" s="637"/>
      <c r="G51" s="637"/>
      <c r="H51" s="637"/>
      <c r="I51" s="637"/>
    </row>
    <row r="52" spans="1:9" s="223" customFormat="1" ht="15" x14ac:dyDescent="0.35">
      <c r="A52" s="476"/>
    </row>
    <row r="53" spans="1:9" s="223" customFormat="1" ht="15" x14ac:dyDescent="0.35">
      <c r="A53" s="637" t="s">
        <v>923</v>
      </c>
      <c r="B53" s="637"/>
      <c r="C53" s="637"/>
      <c r="D53" s="637"/>
      <c r="E53" s="637"/>
      <c r="F53" s="637"/>
      <c r="G53" s="637"/>
      <c r="H53" s="637"/>
      <c r="I53" s="637"/>
    </row>
    <row r="54" spans="1:9" s="223" customFormat="1" ht="15" x14ac:dyDescent="0.35">
      <c r="A54" s="476"/>
    </row>
    <row r="55" spans="1:9" s="223" customFormat="1" ht="15" x14ac:dyDescent="0.35">
      <c r="A55" s="476" t="s">
        <v>924</v>
      </c>
      <c r="B55" s="637" t="s">
        <v>925</v>
      </c>
      <c r="C55" s="637"/>
      <c r="D55" s="637"/>
      <c r="E55" s="637"/>
      <c r="F55" s="637"/>
      <c r="G55" s="637"/>
      <c r="H55" s="637"/>
      <c r="I55" s="637"/>
    </row>
    <row r="56" spans="1:9" s="223" customFormat="1" ht="30" customHeight="1" x14ac:dyDescent="0.35">
      <c r="A56" s="476" t="s">
        <v>926</v>
      </c>
      <c r="B56" s="637" t="s">
        <v>927</v>
      </c>
      <c r="C56" s="637"/>
      <c r="D56" s="637"/>
      <c r="E56" s="637"/>
      <c r="F56" s="637"/>
      <c r="G56" s="637"/>
      <c r="H56" s="637"/>
      <c r="I56" s="637"/>
    </row>
    <row r="57" spans="1:9" x14ac:dyDescent="0.3">
      <c r="A57" s="331"/>
      <c r="B57" s="333"/>
      <c r="C57" s="333"/>
      <c r="D57" s="333"/>
      <c r="E57" s="333"/>
      <c r="F57" s="333"/>
      <c r="G57" s="333"/>
      <c r="H57" s="333"/>
      <c r="I57" s="333"/>
    </row>
    <row r="58" spans="1:9" s="328" customFormat="1" ht="18" thickBot="1" x14ac:dyDescent="0.45">
      <c r="A58" s="471" t="s">
        <v>928</v>
      </c>
      <c r="B58" s="472"/>
      <c r="C58" s="472"/>
      <c r="D58" s="472"/>
    </row>
    <row r="59" spans="1:9" s="329" customFormat="1" ht="17.149999999999999" thickTop="1" thickBot="1" x14ac:dyDescent="0.45">
      <c r="A59" s="477" t="s">
        <v>929</v>
      </c>
      <c r="B59" s="473"/>
      <c r="C59" s="473"/>
      <c r="D59" s="473"/>
    </row>
    <row r="60" spans="1:9" x14ac:dyDescent="0.3">
      <c r="A60" s="330"/>
    </row>
    <row r="61" spans="1:9" s="329" customFormat="1" ht="130.75" thickBot="1" x14ac:dyDescent="0.45">
      <c r="A61" s="650" t="s">
        <v>930</v>
      </c>
      <c r="B61" s="650"/>
      <c r="C61" s="650"/>
      <c r="D61" s="459"/>
      <c r="E61" s="459"/>
      <c r="F61" s="459" t="s">
        <v>931</v>
      </c>
      <c r="G61" s="459" t="s">
        <v>932</v>
      </c>
      <c r="H61" s="459" t="s">
        <v>933</v>
      </c>
      <c r="I61" s="459" t="s">
        <v>934</v>
      </c>
    </row>
    <row r="62" spans="1:9" ht="37" customHeight="1" x14ac:dyDescent="0.3">
      <c r="A62" s="636" t="s">
        <v>935</v>
      </c>
      <c r="B62" s="637"/>
      <c r="C62" s="637"/>
      <c r="D62" s="637"/>
      <c r="E62" s="637"/>
      <c r="F62" s="478" t="s">
        <v>936</v>
      </c>
      <c r="G62" s="478" t="s">
        <v>936</v>
      </c>
      <c r="H62" s="478">
        <v>2723</v>
      </c>
      <c r="I62" s="479">
        <v>2723</v>
      </c>
    </row>
    <row r="63" spans="1:9" ht="15" x14ac:dyDescent="0.3">
      <c r="A63" s="636" t="s">
        <v>937</v>
      </c>
      <c r="B63" s="637"/>
      <c r="C63" s="637"/>
      <c r="D63" s="637"/>
      <c r="E63" s="637"/>
      <c r="F63" s="478">
        <v>1089</v>
      </c>
      <c r="G63" s="478">
        <v>3177</v>
      </c>
      <c r="H63" s="478">
        <v>1000</v>
      </c>
      <c r="I63" s="479">
        <v>1000</v>
      </c>
    </row>
    <row r="64" spans="1:9" ht="15" x14ac:dyDescent="0.3">
      <c r="A64" s="636" t="s">
        <v>938</v>
      </c>
      <c r="B64" s="637"/>
      <c r="C64" s="637"/>
      <c r="D64" s="637"/>
      <c r="E64" s="637"/>
      <c r="F64" s="478">
        <v>862</v>
      </c>
      <c r="G64" s="478">
        <v>1999</v>
      </c>
      <c r="H64" s="478">
        <v>908</v>
      </c>
      <c r="I64" s="479">
        <v>908</v>
      </c>
    </row>
    <row r="65" spans="1:12" ht="15" x14ac:dyDescent="0.3">
      <c r="A65" s="636" t="s">
        <v>939</v>
      </c>
      <c r="B65" s="637"/>
      <c r="C65" s="637"/>
      <c r="D65" s="637"/>
      <c r="E65" s="637"/>
      <c r="F65" s="478">
        <v>862</v>
      </c>
      <c r="G65" s="478">
        <v>2270</v>
      </c>
      <c r="H65" s="478">
        <v>908</v>
      </c>
      <c r="I65" s="479">
        <v>908</v>
      </c>
    </row>
    <row r="66" spans="1:12" ht="15" x14ac:dyDescent="0.3">
      <c r="A66" s="636" t="s">
        <v>940</v>
      </c>
      <c r="B66" s="637"/>
      <c r="C66" s="637"/>
      <c r="D66" s="637"/>
      <c r="E66" s="637"/>
      <c r="F66" s="478">
        <v>862</v>
      </c>
      <c r="G66" s="478">
        <v>1999</v>
      </c>
      <c r="H66" s="478">
        <v>681</v>
      </c>
      <c r="I66" s="479">
        <v>681</v>
      </c>
    </row>
    <row r="67" spans="1:12" ht="34" customHeight="1" thickBot="1" x14ac:dyDescent="0.35">
      <c r="A67" s="638" t="s">
        <v>941</v>
      </c>
      <c r="B67" s="639"/>
      <c r="C67" s="639"/>
      <c r="D67" s="639"/>
      <c r="E67" s="639"/>
      <c r="F67" s="480">
        <v>1089</v>
      </c>
      <c r="G67" s="480">
        <v>2850</v>
      </c>
      <c r="H67" s="480">
        <v>600</v>
      </c>
      <c r="I67" s="481">
        <v>600</v>
      </c>
    </row>
    <row r="68" spans="1:12" x14ac:dyDescent="0.3">
      <c r="A68" s="335"/>
    </row>
    <row r="69" spans="1:12" x14ac:dyDescent="0.3">
      <c r="A69" s="344"/>
    </row>
    <row r="70" spans="1:12" s="329" customFormat="1" ht="65.599999999999994" thickBot="1" x14ac:dyDescent="0.45">
      <c r="A70" s="649" t="s">
        <v>930</v>
      </c>
      <c r="B70" s="649"/>
      <c r="C70" s="649"/>
      <c r="D70" s="649"/>
      <c r="E70" s="649"/>
      <c r="F70" s="482" t="s">
        <v>942</v>
      </c>
      <c r="G70" s="482" t="s">
        <v>943</v>
      </c>
      <c r="H70" s="482" t="s">
        <v>944</v>
      </c>
      <c r="I70" s="482" t="s">
        <v>945</v>
      </c>
      <c r="J70" s="334"/>
      <c r="K70" s="334"/>
      <c r="L70" s="334"/>
    </row>
    <row r="71" spans="1:12" ht="33" customHeight="1" x14ac:dyDescent="0.3">
      <c r="A71" s="636" t="s">
        <v>935</v>
      </c>
      <c r="B71" s="637"/>
      <c r="C71" s="637"/>
      <c r="D71" s="637"/>
      <c r="E71" s="637"/>
      <c r="F71" s="478">
        <v>2000</v>
      </c>
      <c r="G71" s="478">
        <v>1350</v>
      </c>
      <c r="H71" s="478">
        <v>1300</v>
      </c>
      <c r="I71" s="479" t="s">
        <v>936</v>
      </c>
    </row>
    <row r="72" spans="1:12" ht="15" x14ac:dyDescent="0.3">
      <c r="A72" s="636" t="s">
        <v>937</v>
      </c>
      <c r="B72" s="637"/>
      <c r="C72" s="637"/>
      <c r="D72" s="637"/>
      <c r="E72" s="637"/>
      <c r="F72" s="478">
        <v>1490</v>
      </c>
      <c r="G72" s="478">
        <v>1090</v>
      </c>
      <c r="H72" s="478">
        <v>1090</v>
      </c>
      <c r="I72" s="479">
        <v>3177</v>
      </c>
    </row>
    <row r="73" spans="1:12" ht="15" x14ac:dyDescent="0.3">
      <c r="A73" s="636" t="s">
        <v>938</v>
      </c>
      <c r="B73" s="637"/>
      <c r="C73" s="637"/>
      <c r="D73" s="637"/>
      <c r="E73" s="637"/>
      <c r="F73" s="478">
        <v>908</v>
      </c>
      <c r="G73" s="478">
        <v>1090</v>
      </c>
      <c r="H73" s="478">
        <v>1090</v>
      </c>
      <c r="I73" s="479">
        <v>1999</v>
      </c>
    </row>
    <row r="74" spans="1:12" ht="15" x14ac:dyDescent="0.3">
      <c r="A74" s="636" t="s">
        <v>939</v>
      </c>
      <c r="B74" s="637"/>
      <c r="C74" s="637"/>
      <c r="D74" s="637"/>
      <c r="E74" s="637"/>
      <c r="F74" s="478">
        <v>1135</v>
      </c>
      <c r="G74" s="478">
        <v>862</v>
      </c>
      <c r="H74" s="478">
        <v>862</v>
      </c>
      <c r="I74" s="479">
        <v>1900</v>
      </c>
    </row>
    <row r="75" spans="1:12" ht="15" x14ac:dyDescent="0.3">
      <c r="A75" s="636" t="s">
        <v>940</v>
      </c>
      <c r="B75" s="637"/>
      <c r="C75" s="637"/>
      <c r="D75" s="637"/>
      <c r="E75" s="637"/>
      <c r="F75" s="478">
        <v>908</v>
      </c>
      <c r="G75" s="478">
        <v>862</v>
      </c>
      <c r="H75" s="478">
        <v>862</v>
      </c>
      <c r="I75" s="479">
        <v>1999</v>
      </c>
    </row>
    <row r="76" spans="1:12" ht="37" customHeight="1" thickBot="1" x14ac:dyDescent="0.35">
      <c r="A76" s="638" t="s">
        <v>941</v>
      </c>
      <c r="B76" s="639"/>
      <c r="C76" s="639"/>
      <c r="D76" s="639"/>
      <c r="E76" s="639"/>
      <c r="F76" s="480">
        <v>1362</v>
      </c>
      <c r="G76" s="480">
        <v>1090</v>
      </c>
      <c r="H76" s="480">
        <v>1090</v>
      </c>
      <c r="I76" s="481">
        <v>2850</v>
      </c>
    </row>
    <row r="77" spans="1:12" ht="15" customHeight="1" x14ac:dyDescent="0.3">
      <c r="A77" s="337"/>
      <c r="B77" s="337"/>
      <c r="C77" s="337"/>
      <c r="D77" s="337"/>
      <c r="E77" s="337"/>
      <c r="F77" s="338"/>
      <c r="G77" s="338"/>
      <c r="H77" s="338"/>
      <c r="I77" s="338"/>
    </row>
    <row r="78" spans="1:12" ht="46.5" customHeight="1" x14ac:dyDescent="0.3">
      <c r="A78" s="637" t="s">
        <v>946</v>
      </c>
      <c r="B78" s="637"/>
      <c r="C78" s="637"/>
      <c r="D78" s="637"/>
      <c r="E78" s="637"/>
      <c r="F78" s="637"/>
      <c r="G78" s="637"/>
      <c r="H78" s="637"/>
      <c r="I78" s="637"/>
    </row>
    <row r="79" spans="1:12" x14ac:dyDescent="0.3">
      <c r="A79" s="330"/>
    </row>
    <row r="80" spans="1:12" s="329" customFormat="1" ht="18.649999999999999" customHeight="1" x14ac:dyDescent="0.4">
      <c r="A80" s="477" t="s">
        <v>947</v>
      </c>
      <c r="B80" s="473"/>
      <c r="C80" s="473"/>
    </row>
    <row r="81" spans="1:9" x14ac:dyDescent="0.3">
      <c r="A81" s="330"/>
    </row>
    <row r="82" spans="1:9" s="339" customFormat="1" ht="49.3" thickBot="1" x14ac:dyDescent="0.45">
      <c r="A82" s="482" t="s">
        <v>948</v>
      </c>
      <c r="B82" s="482" t="s">
        <v>949</v>
      </c>
      <c r="C82" s="482" t="s">
        <v>950</v>
      </c>
      <c r="D82" s="482" t="s">
        <v>934</v>
      </c>
      <c r="E82" s="482" t="s">
        <v>951</v>
      </c>
      <c r="F82" s="482" t="s">
        <v>952</v>
      </c>
      <c r="G82" s="482" t="s">
        <v>953</v>
      </c>
      <c r="H82" s="482" t="s">
        <v>954</v>
      </c>
      <c r="I82" s="482" t="s">
        <v>955</v>
      </c>
    </row>
    <row r="83" spans="1:9" ht="35.25" customHeight="1" x14ac:dyDescent="0.3">
      <c r="A83" s="647" t="s">
        <v>956</v>
      </c>
      <c r="B83" s="463"/>
      <c r="C83" s="463"/>
      <c r="D83" s="463"/>
      <c r="E83" s="463"/>
      <c r="F83" s="463"/>
      <c r="G83" s="463"/>
      <c r="H83" s="463"/>
      <c r="I83" s="464"/>
    </row>
    <row r="84" spans="1:9" ht="15" x14ac:dyDescent="0.3">
      <c r="A84" s="647"/>
      <c r="B84" s="483">
        <v>300</v>
      </c>
      <c r="C84" s="483">
        <v>300</v>
      </c>
      <c r="D84" s="463" t="s">
        <v>936</v>
      </c>
      <c r="E84" s="483">
        <v>100</v>
      </c>
      <c r="F84" s="478" t="s">
        <v>936</v>
      </c>
      <c r="G84" s="483">
        <v>25</v>
      </c>
      <c r="H84" s="463" t="s">
        <v>936</v>
      </c>
      <c r="I84" s="484">
        <v>15</v>
      </c>
    </row>
    <row r="85" spans="1:9" ht="45" x14ac:dyDescent="0.3">
      <c r="A85" s="647"/>
      <c r="B85" s="485"/>
      <c r="C85" s="463" t="s">
        <v>957</v>
      </c>
      <c r="D85" s="485"/>
      <c r="E85" s="485"/>
      <c r="F85" s="485"/>
      <c r="G85" s="485"/>
      <c r="H85" s="485"/>
      <c r="I85" s="486"/>
    </row>
    <row r="86" spans="1:9" ht="12.75" customHeight="1" x14ac:dyDescent="0.3">
      <c r="A86" s="647" t="s">
        <v>958</v>
      </c>
      <c r="B86" s="463"/>
      <c r="C86" s="463"/>
      <c r="D86" s="463"/>
      <c r="E86" s="463"/>
      <c r="F86" s="463"/>
      <c r="G86" s="463"/>
      <c r="H86" s="463"/>
      <c r="I86" s="464"/>
    </row>
    <row r="87" spans="1:9" ht="15" x14ac:dyDescent="0.3">
      <c r="A87" s="647"/>
      <c r="B87" s="483">
        <v>300</v>
      </c>
      <c r="C87" s="483">
        <v>300</v>
      </c>
      <c r="D87" s="463" t="s">
        <v>936</v>
      </c>
      <c r="E87" s="483">
        <v>100</v>
      </c>
      <c r="F87" s="463" t="s">
        <v>936</v>
      </c>
      <c r="G87" s="483">
        <v>25</v>
      </c>
      <c r="H87" s="463" t="s">
        <v>936</v>
      </c>
      <c r="I87" s="484">
        <v>15</v>
      </c>
    </row>
    <row r="88" spans="1:9" ht="45" x14ac:dyDescent="0.3">
      <c r="A88" s="647"/>
      <c r="B88" s="485"/>
      <c r="C88" s="463" t="s">
        <v>957</v>
      </c>
      <c r="D88" s="485"/>
      <c r="E88" s="485"/>
      <c r="F88" s="485"/>
      <c r="G88" s="485"/>
      <c r="H88" s="485"/>
      <c r="I88" s="486"/>
    </row>
    <row r="89" spans="1:9" ht="94" customHeight="1" x14ac:dyDescent="0.3">
      <c r="A89" s="647" t="s">
        <v>959</v>
      </c>
      <c r="B89" s="648" t="s">
        <v>960</v>
      </c>
      <c r="C89" s="463" t="s">
        <v>961</v>
      </c>
      <c r="D89" s="463"/>
      <c r="E89" s="463"/>
      <c r="F89" s="463"/>
      <c r="G89" s="463"/>
      <c r="H89" s="463"/>
      <c r="I89" s="464"/>
    </row>
    <row r="90" spans="1:9" ht="79.5" customHeight="1" x14ac:dyDescent="0.3">
      <c r="A90" s="647"/>
      <c r="B90" s="648"/>
      <c r="C90" s="463" t="s">
        <v>957</v>
      </c>
      <c r="D90" s="483">
        <v>50</v>
      </c>
      <c r="E90" s="463" t="s">
        <v>936</v>
      </c>
      <c r="F90" s="483">
        <v>100</v>
      </c>
      <c r="G90" s="463" t="s">
        <v>936</v>
      </c>
      <c r="H90" s="463" t="s">
        <v>936</v>
      </c>
      <c r="I90" s="484">
        <v>15</v>
      </c>
    </row>
    <row r="91" spans="1:9" ht="58.5" customHeight="1" x14ac:dyDescent="0.3">
      <c r="A91" s="647" t="s">
        <v>962</v>
      </c>
      <c r="B91" s="644">
        <v>150</v>
      </c>
      <c r="C91" s="648" t="s">
        <v>936</v>
      </c>
      <c r="D91" s="644">
        <v>50</v>
      </c>
      <c r="E91" s="644">
        <v>100</v>
      </c>
      <c r="F91" s="644">
        <v>100</v>
      </c>
      <c r="G91" s="644">
        <v>25</v>
      </c>
      <c r="H91" s="644">
        <v>25</v>
      </c>
      <c r="I91" s="645">
        <v>15</v>
      </c>
    </row>
    <row r="92" spans="1:9" x14ac:dyDescent="0.3">
      <c r="A92" s="647"/>
      <c r="B92" s="644"/>
      <c r="C92" s="648"/>
      <c r="D92" s="644"/>
      <c r="E92" s="644"/>
      <c r="F92" s="644"/>
      <c r="G92" s="644"/>
      <c r="H92" s="644"/>
      <c r="I92" s="645"/>
    </row>
    <row r="93" spans="1:9" ht="15" x14ac:dyDescent="0.3">
      <c r="A93" s="487"/>
      <c r="B93" s="483"/>
      <c r="C93" s="463"/>
      <c r="D93" s="483"/>
      <c r="E93" s="483"/>
      <c r="F93" s="483"/>
      <c r="G93" s="483"/>
      <c r="H93" s="483"/>
      <c r="I93" s="484"/>
    </row>
    <row r="94" spans="1:9" ht="15" x14ac:dyDescent="0.3">
      <c r="A94" s="636" t="s">
        <v>963</v>
      </c>
      <c r="B94" s="637"/>
      <c r="C94" s="637"/>
      <c r="D94" s="637"/>
      <c r="E94" s="637"/>
      <c r="F94" s="637"/>
      <c r="G94" s="637"/>
      <c r="H94" s="637"/>
      <c r="I94" s="646"/>
    </row>
    <row r="95" spans="1:9" ht="12.9" thickBot="1" x14ac:dyDescent="0.35">
      <c r="A95" s="341"/>
      <c r="B95" s="342"/>
      <c r="C95" s="342"/>
      <c r="D95" s="342"/>
      <c r="E95" s="342"/>
      <c r="F95" s="342"/>
      <c r="G95" s="342"/>
      <c r="H95" s="342"/>
      <c r="I95" s="343"/>
    </row>
    <row r="96" spans="1:9" x14ac:dyDescent="0.3">
      <c r="A96" s="344"/>
      <c r="B96" s="338"/>
      <c r="C96" s="340"/>
      <c r="D96" s="338"/>
      <c r="E96" s="338"/>
      <c r="F96" s="338"/>
      <c r="G96" s="338"/>
      <c r="H96" s="338"/>
      <c r="I96" s="338"/>
    </row>
    <row r="97" spans="1:9" s="328" customFormat="1" ht="18" thickBot="1" x14ac:dyDescent="0.45">
      <c r="A97" s="471" t="s">
        <v>964</v>
      </c>
      <c r="B97" s="472"/>
      <c r="C97" s="472"/>
      <c r="D97" s="472"/>
      <c r="E97" s="472"/>
      <c r="F97" s="472"/>
    </row>
    <row r="98" spans="1:9" ht="15.45" thickTop="1" x14ac:dyDescent="0.3">
      <c r="A98" s="643" t="s">
        <v>965</v>
      </c>
      <c r="B98" s="643"/>
      <c r="C98" s="643"/>
      <c r="D98" s="643"/>
      <c r="E98" s="643"/>
      <c r="F98" s="643"/>
      <c r="G98" s="643"/>
      <c r="H98" s="643"/>
      <c r="I98" s="643"/>
    </row>
    <row r="99" spans="1:9" x14ac:dyDescent="0.3">
      <c r="A99" s="331"/>
    </row>
    <row r="100" spans="1:9" s="329" customFormat="1" ht="16.75" thickBot="1" x14ac:dyDescent="0.45">
      <c r="A100" s="336"/>
      <c r="B100" s="345"/>
      <c r="H100" s="488" t="s">
        <v>966</v>
      </c>
      <c r="I100" s="489" t="s">
        <v>967</v>
      </c>
    </row>
    <row r="101" spans="1:9" ht="31.5" customHeight="1" x14ac:dyDescent="0.3">
      <c r="A101" s="636" t="s">
        <v>968</v>
      </c>
      <c r="B101" s="637"/>
      <c r="C101" s="637"/>
      <c r="D101" s="637"/>
      <c r="E101" s="637"/>
      <c r="F101" s="637"/>
      <c r="G101" s="637"/>
      <c r="H101" s="490">
        <v>37</v>
      </c>
      <c r="I101" s="491">
        <v>37</v>
      </c>
    </row>
    <row r="102" spans="1:9" ht="31.5" customHeight="1" x14ac:dyDescent="0.3">
      <c r="A102" s="636" t="s">
        <v>969</v>
      </c>
      <c r="B102" s="637"/>
      <c r="C102" s="637"/>
      <c r="D102" s="637"/>
      <c r="E102" s="637"/>
      <c r="F102" s="637"/>
      <c r="G102" s="637"/>
      <c r="H102" s="490">
        <v>21</v>
      </c>
      <c r="I102" s="491">
        <v>21</v>
      </c>
    </row>
    <row r="103" spans="1:9" ht="31.5" customHeight="1" x14ac:dyDescent="0.3">
      <c r="A103" s="636" t="s">
        <v>970</v>
      </c>
      <c r="B103" s="637"/>
      <c r="C103" s="637"/>
      <c r="D103" s="637"/>
      <c r="E103" s="637"/>
      <c r="F103" s="637"/>
      <c r="G103" s="637"/>
      <c r="H103" s="490">
        <v>10.5</v>
      </c>
      <c r="I103" s="491">
        <v>10.5</v>
      </c>
    </row>
    <row r="104" spans="1:9" ht="31.5" customHeight="1" x14ac:dyDescent="0.3">
      <c r="A104" s="636" t="s">
        <v>971</v>
      </c>
      <c r="B104" s="637"/>
      <c r="C104" s="637"/>
      <c r="D104" s="637"/>
      <c r="E104" s="637"/>
      <c r="F104" s="637"/>
      <c r="G104" s="637"/>
      <c r="H104" s="490">
        <v>315</v>
      </c>
      <c r="I104" s="491">
        <v>315</v>
      </c>
    </row>
    <row r="105" spans="1:9" ht="31.5" customHeight="1" x14ac:dyDescent="0.3">
      <c r="A105" s="636" t="s">
        <v>972</v>
      </c>
      <c r="B105" s="637"/>
      <c r="C105" s="637"/>
      <c r="D105" s="637"/>
      <c r="E105" s="637"/>
      <c r="F105" s="637"/>
      <c r="G105" s="637"/>
      <c r="H105" s="490">
        <v>10.5</v>
      </c>
      <c r="I105" s="491">
        <v>10.5</v>
      </c>
    </row>
    <row r="106" spans="1:9" ht="31.5" customHeight="1" x14ac:dyDescent="0.3">
      <c r="A106" s="636" t="s">
        <v>973</v>
      </c>
      <c r="B106" s="637"/>
      <c r="C106" s="637"/>
      <c r="D106" s="637"/>
      <c r="E106" s="637"/>
      <c r="F106" s="637"/>
      <c r="G106" s="637"/>
      <c r="H106" s="490">
        <v>23</v>
      </c>
      <c r="I106" s="491">
        <v>23</v>
      </c>
    </row>
    <row r="107" spans="1:9" ht="31.5" customHeight="1" x14ac:dyDescent="0.3">
      <c r="A107" s="636" t="s">
        <v>974</v>
      </c>
      <c r="B107" s="637"/>
      <c r="C107" s="637"/>
      <c r="D107" s="637"/>
      <c r="E107" s="637"/>
      <c r="F107" s="637"/>
      <c r="G107" s="637"/>
      <c r="H107" s="490">
        <v>23</v>
      </c>
      <c r="I107" s="491">
        <v>23</v>
      </c>
    </row>
    <row r="108" spans="1:9" ht="31.5" customHeight="1" x14ac:dyDescent="0.3">
      <c r="A108" s="636" t="s">
        <v>975</v>
      </c>
      <c r="B108" s="637"/>
      <c r="C108" s="637"/>
      <c r="D108" s="637"/>
      <c r="E108" s="637"/>
      <c r="F108" s="637"/>
      <c r="G108" s="637"/>
      <c r="H108" s="490">
        <v>89</v>
      </c>
      <c r="I108" s="491">
        <v>89</v>
      </c>
    </row>
    <row r="109" spans="1:9" ht="31.5" customHeight="1" x14ac:dyDescent="0.3">
      <c r="A109" s="636" t="s">
        <v>976</v>
      </c>
      <c r="B109" s="637"/>
      <c r="C109" s="637"/>
      <c r="D109" s="637"/>
      <c r="E109" s="637"/>
      <c r="F109" s="637"/>
      <c r="G109" s="637"/>
      <c r="H109" s="490">
        <v>23</v>
      </c>
      <c r="I109" s="491">
        <v>23</v>
      </c>
    </row>
    <row r="110" spans="1:9" ht="31.5" customHeight="1" x14ac:dyDescent="0.3">
      <c r="A110" s="636" t="s">
        <v>977</v>
      </c>
      <c r="B110" s="637"/>
      <c r="C110" s="637"/>
      <c r="D110" s="637"/>
      <c r="E110" s="637"/>
      <c r="F110" s="637"/>
      <c r="G110" s="637"/>
      <c r="H110" s="490">
        <v>10.5</v>
      </c>
      <c r="I110" s="491">
        <v>10.5</v>
      </c>
    </row>
    <row r="111" spans="1:9" ht="31.5" customHeight="1" x14ac:dyDescent="0.3">
      <c r="A111" s="636" t="s">
        <v>978</v>
      </c>
      <c r="B111" s="637"/>
      <c r="C111" s="637"/>
      <c r="D111" s="637"/>
      <c r="E111" s="637"/>
      <c r="F111" s="637"/>
      <c r="G111" s="637"/>
      <c r="H111" s="490">
        <v>10.5</v>
      </c>
      <c r="I111" s="491">
        <v>10.5</v>
      </c>
    </row>
    <row r="112" spans="1:9" ht="31.5" customHeight="1" x14ac:dyDescent="0.3">
      <c r="A112" s="636" t="s">
        <v>979</v>
      </c>
      <c r="B112" s="637"/>
      <c r="C112" s="637"/>
      <c r="D112" s="637"/>
      <c r="E112" s="637"/>
      <c r="F112" s="637"/>
      <c r="G112" s="637"/>
      <c r="H112" s="490">
        <v>10.5</v>
      </c>
      <c r="I112" s="491">
        <v>10.5</v>
      </c>
    </row>
    <row r="113" spans="1:9" ht="31.5" customHeight="1" x14ac:dyDescent="0.3">
      <c r="A113" s="636" t="s">
        <v>980</v>
      </c>
      <c r="B113" s="637"/>
      <c r="C113" s="637"/>
      <c r="D113" s="637"/>
      <c r="E113" s="637"/>
      <c r="F113" s="637"/>
      <c r="G113" s="637"/>
      <c r="H113" s="490">
        <v>10.5</v>
      </c>
      <c r="I113" s="491">
        <v>10.5</v>
      </c>
    </row>
    <row r="114" spans="1:9" ht="31.5" customHeight="1" x14ac:dyDescent="0.3">
      <c r="A114" s="636" t="s">
        <v>981</v>
      </c>
      <c r="B114" s="637"/>
      <c r="C114" s="637"/>
      <c r="D114" s="637"/>
      <c r="E114" s="637"/>
      <c r="F114" s="637"/>
      <c r="G114" s="637"/>
      <c r="H114" s="490">
        <v>10.5</v>
      </c>
      <c r="I114" s="491">
        <v>10.5</v>
      </c>
    </row>
    <row r="115" spans="1:9" ht="31.5" customHeight="1" x14ac:dyDescent="0.3">
      <c r="A115" s="636" t="s">
        <v>982</v>
      </c>
      <c r="B115" s="637"/>
      <c r="C115" s="637"/>
      <c r="D115" s="637"/>
      <c r="E115" s="637"/>
      <c r="F115" s="637"/>
      <c r="G115" s="637"/>
      <c r="H115" s="490">
        <v>10.5</v>
      </c>
      <c r="I115" s="491">
        <v>10.5</v>
      </c>
    </row>
    <row r="116" spans="1:9" ht="31.5" customHeight="1" thickBot="1" x14ac:dyDescent="0.35">
      <c r="A116" s="638" t="s">
        <v>983</v>
      </c>
      <c r="B116" s="639"/>
      <c r="C116" s="639"/>
      <c r="D116" s="639"/>
      <c r="E116" s="639"/>
      <c r="F116" s="639"/>
      <c r="G116" s="639"/>
      <c r="H116" s="492">
        <v>21</v>
      </c>
      <c r="I116" s="493">
        <v>21</v>
      </c>
    </row>
    <row r="117" spans="1:9" ht="12.75" customHeight="1" x14ac:dyDescent="0.3">
      <c r="A117" s="346"/>
      <c r="B117" s="346"/>
      <c r="C117" s="346"/>
      <c r="D117" s="346"/>
      <c r="E117" s="346"/>
      <c r="F117" s="346"/>
      <c r="G117" s="346"/>
      <c r="H117" s="347"/>
      <c r="I117" s="347"/>
    </row>
    <row r="118" spans="1:9" s="328" customFormat="1" ht="18" thickBot="1" x14ac:dyDescent="0.45">
      <c r="A118" s="640" t="s">
        <v>984</v>
      </c>
      <c r="B118" s="640"/>
      <c r="C118" s="640"/>
      <c r="D118" s="640"/>
      <c r="E118" s="640"/>
      <c r="F118" s="640"/>
      <c r="G118" s="640"/>
      <c r="H118" s="348"/>
      <c r="I118" s="348"/>
    </row>
    <row r="119" spans="1:9" ht="15" thickTop="1" x14ac:dyDescent="0.3">
      <c r="A119" s="349"/>
      <c r="H119" s="225"/>
      <c r="I119" s="225"/>
    </row>
    <row r="120" spans="1:9" ht="46.3" x14ac:dyDescent="0.3">
      <c r="A120" s="518"/>
      <c r="B120" s="519" t="s">
        <v>985</v>
      </c>
      <c r="C120" s="519" t="s">
        <v>986</v>
      </c>
      <c r="D120" s="519" t="s">
        <v>987</v>
      </c>
      <c r="E120" s="519" t="s">
        <v>988</v>
      </c>
      <c r="F120" s="519" t="s">
        <v>989</v>
      </c>
      <c r="G120" s="519" t="s">
        <v>990</v>
      </c>
      <c r="H120" s="519" t="s">
        <v>991</v>
      </c>
      <c r="I120" s="519" t="s">
        <v>992</v>
      </c>
    </row>
    <row r="121" spans="1:9" ht="15" x14ac:dyDescent="0.3">
      <c r="A121" s="520" t="s">
        <v>993</v>
      </c>
      <c r="B121" s="521">
        <v>242</v>
      </c>
      <c r="C121" s="521">
        <v>222</v>
      </c>
      <c r="D121" s="521">
        <v>242</v>
      </c>
      <c r="E121" s="521">
        <v>242</v>
      </c>
      <c r="F121" s="521">
        <v>538</v>
      </c>
      <c r="G121" s="521">
        <v>242</v>
      </c>
      <c r="H121" s="521">
        <v>242</v>
      </c>
      <c r="I121" s="521">
        <v>523</v>
      </c>
    </row>
    <row r="122" spans="1:9" ht="15" x14ac:dyDescent="0.3">
      <c r="A122" s="520" t="s">
        <v>994</v>
      </c>
      <c r="B122" s="521">
        <v>120</v>
      </c>
      <c r="C122" s="521">
        <v>104</v>
      </c>
      <c r="D122" s="521">
        <v>120</v>
      </c>
      <c r="E122" s="521">
        <v>120</v>
      </c>
      <c r="F122" s="521">
        <v>150</v>
      </c>
      <c r="G122" s="521">
        <v>120</v>
      </c>
      <c r="H122" s="521">
        <v>55</v>
      </c>
      <c r="I122" s="521">
        <v>55</v>
      </c>
    </row>
    <row r="123" spans="1:9" ht="15" x14ac:dyDescent="0.35">
      <c r="A123" s="520" t="s">
        <v>995</v>
      </c>
      <c r="B123" s="521">
        <f t="shared" ref="B123:I123" si="0">SUM(B121:B122)</f>
        <v>362</v>
      </c>
      <c r="C123" s="521">
        <f t="shared" si="0"/>
        <v>326</v>
      </c>
      <c r="D123" s="521">
        <f t="shared" si="0"/>
        <v>362</v>
      </c>
      <c r="E123" s="521">
        <f t="shared" si="0"/>
        <v>362</v>
      </c>
      <c r="F123" s="521">
        <f t="shared" si="0"/>
        <v>688</v>
      </c>
      <c r="G123" s="521">
        <f t="shared" si="0"/>
        <v>362</v>
      </c>
      <c r="H123" s="522">
        <f t="shared" si="0"/>
        <v>297</v>
      </c>
      <c r="I123" s="522">
        <f t="shared" si="0"/>
        <v>578</v>
      </c>
    </row>
    <row r="124" spans="1:9" ht="30" x14ac:dyDescent="0.3">
      <c r="A124" s="520" t="s">
        <v>996</v>
      </c>
      <c r="B124" s="521">
        <v>242</v>
      </c>
      <c r="C124" s="521">
        <v>222</v>
      </c>
      <c r="D124" s="521">
        <v>242</v>
      </c>
      <c r="E124" s="521">
        <v>242</v>
      </c>
      <c r="F124" s="521">
        <v>283</v>
      </c>
      <c r="G124" s="521">
        <v>242</v>
      </c>
      <c r="H124" s="521">
        <v>242</v>
      </c>
      <c r="I124" s="521">
        <v>523</v>
      </c>
    </row>
    <row r="125" spans="1:9" ht="15" x14ac:dyDescent="0.3">
      <c r="A125" s="520" t="s">
        <v>997</v>
      </c>
      <c r="B125" s="521">
        <v>120</v>
      </c>
      <c r="C125" s="521">
        <v>104</v>
      </c>
      <c r="D125" s="521">
        <v>120</v>
      </c>
      <c r="E125" s="521">
        <v>120</v>
      </c>
      <c r="F125" s="521">
        <v>150</v>
      </c>
      <c r="G125" s="521">
        <v>120</v>
      </c>
      <c r="H125" s="521">
        <v>55</v>
      </c>
      <c r="I125" s="521">
        <v>55</v>
      </c>
    </row>
    <row r="126" spans="1:9" ht="15" x14ac:dyDescent="0.3">
      <c r="A126" s="520" t="s">
        <v>995</v>
      </c>
      <c r="B126" s="521">
        <f t="shared" ref="B126:I126" si="1">SUM(B124:B125)</f>
        <v>362</v>
      </c>
      <c r="C126" s="521">
        <f t="shared" si="1"/>
        <v>326</v>
      </c>
      <c r="D126" s="521">
        <f t="shared" si="1"/>
        <v>362</v>
      </c>
      <c r="E126" s="521">
        <f t="shared" si="1"/>
        <v>362</v>
      </c>
      <c r="F126" s="521">
        <f t="shared" si="1"/>
        <v>433</v>
      </c>
      <c r="G126" s="521">
        <f t="shared" si="1"/>
        <v>362</v>
      </c>
      <c r="H126" s="521">
        <f t="shared" si="1"/>
        <v>297</v>
      </c>
      <c r="I126" s="521">
        <f t="shared" si="1"/>
        <v>578</v>
      </c>
    </row>
    <row r="127" spans="1:9" ht="15" x14ac:dyDescent="0.3">
      <c r="A127" s="520" t="s">
        <v>998</v>
      </c>
      <c r="B127" s="521" t="s">
        <v>999</v>
      </c>
      <c r="C127" s="521" t="s">
        <v>999</v>
      </c>
      <c r="D127" s="521" t="s">
        <v>999</v>
      </c>
      <c r="E127" s="521" t="s">
        <v>999</v>
      </c>
      <c r="F127" s="521" t="s">
        <v>999</v>
      </c>
      <c r="G127" s="521" t="s">
        <v>999</v>
      </c>
      <c r="H127" s="521" t="s">
        <v>999</v>
      </c>
      <c r="I127" s="521" t="s">
        <v>999</v>
      </c>
    </row>
    <row r="128" spans="1:9" ht="30" x14ac:dyDescent="0.3">
      <c r="A128" s="520" t="s">
        <v>1000</v>
      </c>
      <c r="B128" s="521">
        <v>80</v>
      </c>
      <c r="C128" s="521">
        <v>80</v>
      </c>
      <c r="D128" s="521">
        <v>80</v>
      </c>
      <c r="E128" s="521">
        <v>80</v>
      </c>
      <c r="F128" s="521">
        <v>80</v>
      </c>
      <c r="G128" s="521">
        <v>80</v>
      </c>
      <c r="H128" s="521">
        <v>80</v>
      </c>
      <c r="I128" s="521" t="s">
        <v>1001</v>
      </c>
    </row>
    <row r="129" spans="1:10" ht="15" x14ac:dyDescent="0.3">
      <c r="A129" s="523"/>
      <c r="B129" s="524"/>
      <c r="C129" s="524"/>
      <c r="D129" s="524"/>
      <c r="E129" s="524"/>
      <c r="F129" s="524"/>
      <c r="G129" s="524"/>
      <c r="H129" s="524"/>
      <c r="I129" s="524"/>
    </row>
    <row r="130" spans="1:10" ht="15" x14ac:dyDescent="0.3">
      <c r="A130" s="525" t="s">
        <v>1002</v>
      </c>
      <c r="H130" s="225"/>
      <c r="I130" s="225"/>
    </row>
    <row r="131" spans="1:10" ht="33" customHeight="1" x14ac:dyDescent="0.3">
      <c r="A131" s="641" t="s">
        <v>1003</v>
      </c>
      <c r="B131" s="641"/>
      <c r="C131" s="641"/>
      <c r="D131" s="641"/>
      <c r="E131" s="641"/>
      <c r="F131" s="641"/>
      <c r="H131" s="225"/>
      <c r="I131" s="225"/>
    </row>
    <row r="132" spans="1:10" ht="33" customHeight="1" x14ac:dyDescent="0.3">
      <c r="A132" s="641" t="s">
        <v>1004</v>
      </c>
      <c r="B132" s="641"/>
      <c r="C132" s="641"/>
      <c r="D132" s="641"/>
      <c r="E132" s="641"/>
      <c r="F132" s="641"/>
      <c r="H132" s="225"/>
      <c r="I132" s="225"/>
    </row>
    <row r="133" spans="1:10" ht="33" customHeight="1" x14ac:dyDescent="0.3">
      <c r="A133" s="641" t="s">
        <v>1005</v>
      </c>
      <c r="B133" s="641"/>
      <c r="C133" s="641"/>
      <c r="D133" s="641"/>
      <c r="E133" s="641"/>
      <c r="F133" s="641"/>
      <c r="H133" s="225"/>
      <c r="I133" s="225"/>
    </row>
    <row r="134" spans="1:10" ht="14.6" x14ac:dyDescent="0.3">
      <c r="A134" s="349"/>
      <c r="H134" s="225"/>
      <c r="I134" s="225"/>
    </row>
    <row r="135" spans="1:10" ht="14.6" x14ac:dyDescent="0.3">
      <c r="A135" s="349"/>
      <c r="H135" s="225"/>
      <c r="I135" s="225"/>
    </row>
    <row r="136" spans="1:10" s="329" customFormat="1" ht="16.75" thickBot="1" x14ac:dyDescent="0.45">
      <c r="A136" s="635" t="s">
        <v>1006</v>
      </c>
      <c r="B136" s="635"/>
      <c r="C136" s="635"/>
      <c r="D136" s="635"/>
      <c r="E136" s="635"/>
      <c r="F136" s="635"/>
      <c r="G136" s="635"/>
      <c r="H136" s="488" t="s">
        <v>966</v>
      </c>
      <c r="I136" s="489" t="s">
        <v>967</v>
      </c>
      <c r="J136" s="350"/>
    </row>
    <row r="137" spans="1:10" ht="15" x14ac:dyDescent="0.3">
      <c r="A137" s="634" t="s">
        <v>1007</v>
      </c>
      <c r="B137" s="634"/>
      <c r="C137" s="634"/>
      <c r="D137" s="634"/>
      <c r="E137" s="634"/>
      <c r="F137" s="634"/>
      <c r="G137" s="634"/>
      <c r="H137" s="494">
        <v>802</v>
      </c>
      <c r="I137" s="494">
        <v>865</v>
      </c>
      <c r="J137" s="350"/>
    </row>
    <row r="138" spans="1:10" ht="15" x14ac:dyDescent="0.3">
      <c r="A138" s="634" t="s">
        <v>1008</v>
      </c>
      <c r="B138" s="634"/>
      <c r="C138" s="634"/>
      <c r="D138" s="634"/>
      <c r="E138" s="634"/>
      <c r="F138" s="634"/>
      <c r="G138" s="634"/>
      <c r="H138" s="494">
        <v>802</v>
      </c>
      <c r="I138" s="494">
        <v>865</v>
      </c>
      <c r="J138" s="350"/>
    </row>
    <row r="139" spans="1:10" ht="15" x14ac:dyDescent="0.3">
      <c r="A139" s="634" t="s">
        <v>1009</v>
      </c>
      <c r="B139" s="634"/>
      <c r="C139" s="634"/>
      <c r="D139" s="634"/>
      <c r="E139" s="634"/>
      <c r="F139" s="634"/>
      <c r="G139" s="634"/>
      <c r="H139" s="494"/>
      <c r="I139" s="494">
        <v>943</v>
      </c>
      <c r="J139" s="350"/>
    </row>
    <row r="140" spans="1:10" ht="15" x14ac:dyDescent="0.3">
      <c r="A140" s="634" t="s">
        <v>1010</v>
      </c>
      <c r="B140" s="634"/>
      <c r="C140" s="634"/>
      <c r="D140" s="634"/>
      <c r="E140" s="634"/>
      <c r="F140" s="634"/>
      <c r="G140" s="634"/>
      <c r="H140" s="494">
        <v>1422</v>
      </c>
      <c r="I140" s="494">
        <v>1638</v>
      </c>
      <c r="J140" s="350"/>
    </row>
    <row r="141" spans="1:10" ht="15" x14ac:dyDescent="0.3">
      <c r="A141" s="634" t="s">
        <v>1011</v>
      </c>
      <c r="B141" s="634"/>
      <c r="C141" s="634"/>
      <c r="D141" s="634"/>
      <c r="E141" s="634"/>
      <c r="F141" s="634"/>
      <c r="G141" s="634"/>
      <c r="H141" s="494">
        <v>2044</v>
      </c>
      <c r="I141" s="494">
        <v>2372</v>
      </c>
      <c r="J141" s="350"/>
    </row>
    <row r="142" spans="1:10" ht="15" x14ac:dyDescent="0.3">
      <c r="A142" s="634" t="s">
        <v>1000</v>
      </c>
      <c r="B142" s="634"/>
      <c r="C142" s="634"/>
      <c r="D142" s="634"/>
      <c r="E142" s="634"/>
      <c r="F142" s="634"/>
      <c r="G142" s="634"/>
      <c r="H142" s="494">
        <v>108</v>
      </c>
      <c r="I142" s="494">
        <v>119</v>
      </c>
      <c r="J142" s="350"/>
    </row>
    <row r="143" spans="1:10" ht="14.6" x14ac:dyDescent="0.4">
      <c r="A143" s="349"/>
      <c r="I143" s="351"/>
      <c r="J143" s="350"/>
    </row>
    <row r="144" spans="1:10" ht="16.75" thickBot="1" x14ac:dyDescent="0.45">
      <c r="A144" s="635" t="s">
        <v>1012</v>
      </c>
      <c r="B144" s="635"/>
      <c r="C144" s="635"/>
      <c r="D144" s="635"/>
      <c r="E144" s="635"/>
      <c r="F144" s="635"/>
      <c r="G144" s="635"/>
      <c r="H144" s="352"/>
      <c r="I144" s="353"/>
      <c r="J144" s="350"/>
    </row>
    <row r="145" spans="1:12" ht="15" x14ac:dyDescent="0.3">
      <c r="A145" s="634" t="s">
        <v>1013</v>
      </c>
      <c r="B145" s="634"/>
      <c r="C145" s="634"/>
      <c r="D145" s="634"/>
      <c r="E145" s="634"/>
      <c r="F145" s="634"/>
      <c r="G145" s="634"/>
      <c r="H145" s="494">
        <v>1056</v>
      </c>
      <c r="I145" s="494">
        <v>1163</v>
      </c>
      <c r="J145" s="350"/>
    </row>
    <row r="146" spans="1:12" ht="14.6" x14ac:dyDescent="0.4">
      <c r="A146" s="354"/>
      <c r="I146" s="351"/>
      <c r="J146" s="350"/>
    </row>
    <row r="147" spans="1:12" ht="16.75" thickBot="1" x14ac:dyDescent="0.45">
      <c r="A147" s="635" t="s">
        <v>1014</v>
      </c>
      <c r="B147" s="635"/>
      <c r="C147" s="635"/>
      <c r="D147" s="635"/>
      <c r="E147" s="635"/>
      <c r="F147" s="635"/>
      <c r="G147" s="635"/>
      <c r="H147" s="352"/>
      <c r="I147" s="353"/>
      <c r="J147" s="350"/>
    </row>
    <row r="148" spans="1:12" ht="15" x14ac:dyDescent="0.3">
      <c r="A148" s="634" t="s">
        <v>1015</v>
      </c>
      <c r="B148" s="634"/>
      <c r="C148" s="634"/>
      <c r="D148" s="634"/>
      <c r="E148" s="634"/>
      <c r="F148" s="634"/>
      <c r="G148" s="634"/>
      <c r="H148" s="494">
        <v>28</v>
      </c>
      <c r="I148" s="494">
        <v>31</v>
      </c>
      <c r="J148" s="350"/>
    </row>
    <row r="150" spans="1:12" ht="44.15" customHeight="1" x14ac:dyDescent="0.3">
      <c r="A150" s="642" t="s">
        <v>1016</v>
      </c>
      <c r="B150" s="642"/>
      <c r="C150" s="642"/>
      <c r="D150" s="642"/>
      <c r="E150" s="642"/>
      <c r="F150" s="642"/>
      <c r="G150" s="642"/>
      <c r="H150" s="642"/>
      <c r="I150" s="642"/>
    </row>
    <row r="151" spans="1:12" ht="62.5" customHeight="1" x14ac:dyDescent="0.3">
      <c r="A151" s="501"/>
      <c r="B151" s="500"/>
      <c r="C151" s="500"/>
      <c r="D151" s="500"/>
      <c r="E151" s="500"/>
      <c r="F151" s="500"/>
      <c r="G151" s="500"/>
      <c r="H151" s="500"/>
      <c r="I151" s="633"/>
      <c r="J151" s="633"/>
      <c r="K151" s="633"/>
      <c r="L151" s="633"/>
    </row>
    <row r="152" spans="1:12" ht="15" x14ac:dyDescent="0.3">
      <c r="A152" s="499"/>
    </row>
  </sheetData>
  <mergeCells count="124">
    <mergeCell ref="A3:I3"/>
    <mergeCell ref="A5:I5"/>
    <mergeCell ref="A7:I7"/>
    <mergeCell ref="A9:I9"/>
    <mergeCell ref="A11:D11"/>
    <mergeCell ref="A12:D12"/>
    <mergeCell ref="A29:F29"/>
    <mergeCell ref="A31:I31"/>
    <mergeCell ref="A34:I34"/>
    <mergeCell ref="A21:H21"/>
    <mergeCell ref="A22:H22"/>
    <mergeCell ref="A24:I24"/>
    <mergeCell ref="A13:D13"/>
    <mergeCell ref="A14:D14"/>
    <mergeCell ref="A17:H17"/>
    <mergeCell ref="A18:H18"/>
    <mergeCell ref="A19:H19"/>
    <mergeCell ref="A20:H20"/>
    <mergeCell ref="A36:D36"/>
    <mergeCell ref="E36:F36"/>
    <mergeCell ref="H36:I36"/>
    <mergeCell ref="A26:F26"/>
    <mergeCell ref="A27:F27"/>
    <mergeCell ref="A28:F28"/>
    <mergeCell ref="B39:C39"/>
    <mergeCell ref="E39:F39"/>
    <mergeCell ref="H39:I39"/>
    <mergeCell ref="B40:C40"/>
    <mergeCell ref="E40:F40"/>
    <mergeCell ref="H40:I40"/>
    <mergeCell ref="B37:C37"/>
    <mergeCell ref="E37:F37"/>
    <mergeCell ref="H37:I37"/>
    <mergeCell ref="B38:C38"/>
    <mergeCell ref="E38:F38"/>
    <mergeCell ref="H38:I38"/>
    <mergeCell ref="B43:C43"/>
    <mergeCell ref="E43:F43"/>
    <mergeCell ref="H43:I43"/>
    <mergeCell ref="B44:C44"/>
    <mergeCell ref="E44:F44"/>
    <mergeCell ref="H44:I44"/>
    <mergeCell ref="B41:C41"/>
    <mergeCell ref="E41:F41"/>
    <mergeCell ref="H41:I41"/>
    <mergeCell ref="B42:C42"/>
    <mergeCell ref="E42:F42"/>
    <mergeCell ref="H42:I42"/>
    <mergeCell ref="B47:C47"/>
    <mergeCell ref="E47:F47"/>
    <mergeCell ref="H47:I47"/>
    <mergeCell ref="A51:I51"/>
    <mergeCell ref="A53:I53"/>
    <mergeCell ref="B55:I55"/>
    <mergeCell ref="B45:C45"/>
    <mergeCell ref="E45:F45"/>
    <mergeCell ref="H45:I45"/>
    <mergeCell ref="B46:C46"/>
    <mergeCell ref="E46:F46"/>
    <mergeCell ref="H46:I46"/>
    <mergeCell ref="A63:E63"/>
    <mergeCell ref="A64:E64"/>
    <mergeCell ref="A65:E65"/>
    <mergeCell ref="A66:E66"/>
    <mergeCell ref="A67:E67"/>
    <mergeCell ref="A70:E70"/>
    <mergeCell ref="B56:I56"/>
    <mergeCell ref="A61:C61"/>
    <mergeCell ref="A62:E62"/>
    <mergeCell ref="A74:E74"/>
    <mergeCell ref="A75:E75"/>
    <mergeCell ref="A76:E76"/>
    <mergeCell ref="A78:I78"/>
    <mergeCell ref="A83:A85"/>
    <mergeCell ref="A86:A88"/>
    <mergeCell ref="A71:E71"/>
    <mergeCell ref="A72:E72"/>
    <mergeCell ref="A73:E73"/>
    <mergeCell ref="E91:E92"/>
    <mergeCell ref="F91:F92"/>
    <mergeCell ref="G91:G92"/>
    <mergeCell ref="H91:H92"/>
    <mergeCell ref="I91:I92"/>
    <mergeCell ref="A94:I94"/>
    <mergeCell ref="A89:A90"/>
    <mergeCell ref="B89:B90"/>
    <mergeCell ref="A91:A92"/>
    <mergeCell ref="B91:B92"/>
    <mergeCell ref="C91:C92"/>
    <mergeCell ref="D91:D92"/>
    <mergeCell ref="A106:G106"/>
    <mergeCell ref="A107:G107"/>
    <mergeCell ref="A108:G108"/>
    <mergeCell ref="A109:G109"/>
    <mergeCell ref="A110:G110"/>
    <mergeCell ref="A111:G111"/>
    <mergeCell ref="A98:I98"/>
    <mergeCell ref="A101:G101"/>
    <mergeCell ref="A102:G102"/>
    <mergeCell ref="A103:G103"/>
    <mergeCell ref="A104:G104"/>
    <mergeCell ref="A105:G105"/>
    <mergeCell ref="I151:L151"/>
    <mergeCell ref="A142:G142"/>
    <mergeCell ref="A136:G136"/>
    <mergeCell ref="A137:G137"/>
    <mergeCell ref="A138:G138"/>
    <mergeCell ref="A140:G140"/>
    <mergeCell ref="A141:G141"/>
    <mergeCell ref="A112:G112"/>
    <mergeCell ref="A113:G113"/>
    <mergeCell ref="A114:G114"/>
    <mergeCell ref="A115:G115"/>
    <mergeCell ref="A116:G116"/>
    <mergeCell ref="A118:G118"/>
    <mergeCell ref="A131:F131"/>
    <mergeCell ref="A132:F132"/>
    <mergeCell ref="A133:F133"/>
    <mergeCell ref="A139:G139"/>
    <mergeCell ref="A144:G144"/>
    <mergeCell ref="A145:G145"/>
    <mergeCell ref="A147:G147"/>
    <mergeCell ref="A148:G148"/>
    <mergeCell ref="A150:I150"/>
  </mergeCells>
  <printOptions horizontalCentered="1"/>
  <pageMargins left="0.70866141732283472" right="0.70866141732283472" top="0.94488188976377963" bottom="0.74803149606299213" header="0.51181102362204722" footer="0.31496062992125984"/>
  <pageSetup paperSize="9" scale="60" fitToHeight="0" orientation="portrait" r:id="rId1"/>
  <headerFooter alignWithMargins="0">
    <oddHeader>&amp;L&amp;"Arial,Bold"&amp;12PLACE - &amp;A&amp;C&amp;"Arial,Bold"&amp;12FEES AND CHARGES 2020/21</oddHeader>
    <oddFooter>&amp;L&amp;"Arial,Bold"&amp;12&amp;A&amp;C&amp;"Arial,Bold"&amp;12&amp;P</oddFooter>
  </headerFooter>
  <rowBreaks count="5" manualBreakCount="5">
    <brk id="48" max="16383" man="1"/>
    <brk id="68" max="16383" man="1"/>
    <brk id="79" max="16383" man="1"/>
    <brk id="96" max="16383" man="1"/>
    <brk id="117"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02B6-6321-4F90-AA46-EADA215D588E}">
  <sheetPr>
    <pageSetUpPr fitToPage="1"/>
  </sheetPr>
  <dimension ref="A1:L10"/>
  <sheetViews>
    <sheetView zoomScale="70" zoomScaleNormal="70" zoomScaleSheetLayoutView="70" workbookViewId="0">
      <pane ySplit="1" topLeftCell="A2" activePane="bottomLeft" state="frozen"/>
      <selection pane="bottomLeft" activeCell="A2" sqref="A2"/>
    </sheetView>
  </sheetViews>
  <sheetFormatPr defaultColWidth="9.15234375" defaultRowHeight="12.45" x14ac:dyDescent="0.3"/>
  <cols>
    <col min="1" max="1" width="5.69140625" style="225" customWidth="1"/>
    <col min="2" max="2" width="91.53515625" style="220" bestFit="1" customWidth="1"/>
    <col min="3" max="3" width="21.84375" style="220" customWidth="1"/>
    <col min="4" max="4" width="16" style="220" customWidth="1"/>
    <col min="5" max="5" width="10.53515625" style="220" customWidth="1"/>
    <col min="6" max="6" width="16.23046875" style="220" customWidth="1"/>
    <col min="7" max="7" width="3.4609375" style="220" customWidth="1"/>
    <col min="8" max="8" width="16.23046875" style="220" customWidth="1"/>
    <col min="9" max="9" width="10.53515625" style="220" customWidth="1"/>
    <col min="10" max="10" width="16.23046875" style="220" customWidth="1"/>
    <col min="11" max="11" width="12.23046875" style="220" customWidth="1"/>
    <col min="12" max="12" width="11" style="220" customWidth="1"/>
    <col min="13" max="16384" width="9.15234375" style="220"/>
  </cols>
  <sheetData>
    <row r="1" spans="1:12" s="216" customFormat="1" ht="78.75" customHeight="1" thickBot="1" x14ac:dyDescent="0.55000000000000004">
      <c r="A1" s="547" t="s">
        <v>0</v>
      </c>
      <c r="B1" s="547"/>
      <c r="C1" s="28" t="s">
        <v>1</v>
      </c>
      <c r="D1" s="28" t="s">
        <v>2</v>
      </c>
      <c r="E1" s="28" t="s">
        <v>3</v>
      </c>
      <c r="F1" s="28" t="s">
        <v>4</v>
      </c>
      <c r="G1" s="28"/>
      <c r="H1" s="28" t="s">
        <v>5</v>
      </c>
      <c r="I1" s="28" t="s">
        <v>3</v>
      </c>
      <c r="J1" s="28" t="s">
        <v>6</v>
      </c>
      <c r="K1" s="549" t="s">
        <v>7</v>
      </c>
      <c r="L1" s="549"/>
    </row>
    <row r="2" spans="1:12" s="69" customFormat="1" ht="15.9" thickTop="1" x14ac:dyDescent="0.35">
      <c r="A2" s="217"/>
      <c r="B2" s="186"/>
      <c r="C2" s="42"/>
      <c r="D2" s="23" t="s">
        <v>8</v>
      </c>
      <c r="E2" s="23" t="s">
        <v>8</v>
      </c>
      <c r="F2" s="23" t="s">
        <v>8</v>
      </c>
      <c r="G2" s="35"/>
      <c r="H2" s="23" t="s">
        <v>8</v>
      </c>
      <c r="I2" s="23" t="s">
        <v>8</v>
      </c>
      <c r="J2" s="23" t="s">
        <v>8</v>
      </c>
      <c r="K2" s="23" t="s">
        <v>8</v>
      </c>
      <c r="L2" s="22" t="s">
        <v>9</v>
      </c>
    </row>
    <row r="3" spans="1:12" ht="15.45" x14ac:dyDescent="0.3">
      <c r="A3" s="82"/>
      <c r="B3" s="21"/>
      <c r="C3" s="42"/>
      <c r="D3" s="218"/>
      <c r="E3" s="218"/>
      <c r="F3" s="218"/>
      <c r="G3" s="219"/>
      <c r="H3" s="218"/>
      <c r="I3" s="218"/>
      <c r="J3" s="218"/>
      <c r="K3" s="218"/>
      <c r="L3" s="218"/>
    </row>
    <row r="4" spans="1:12" ht="15" customHeight="1" x14ac:dyDescent="0.3">
      <c r="A4" s="82">
        <v>1</v>
      </c>
      <c r="B4" s="80" t="s">
        <v>1017</v>
      </c>
      <c r="C4" s="17" t="s">
        <v>199</v>
      </c>
      <c r="D4" s="355">
        <f>D5+D6</f>
        <v>115</v>
      </c>
      <c r="E4" s="16">
        <f>E6</f>
        <v>16</v>
      </c>
      <c r="F4" s="221">
        <f t="shared" ref="F4:F7" si="0">SUM(D4+E4)</f>
        <v>131</v>
      </c>
      <c r="G4" s="222"/>
      <c r="H4" s="355">
        <v>126.5</v>
      </c>
      <c r="I4" s="16">
        <f>I6</f>
        <v>17.600000000000001</v>
      </c>
      <c r="J4" s="221">
        <f t="shared" ref="J4:J10" si="1">SUM(H4+I4)</f>
        <v>144.1</v>
      </c>
      <c r="K4" s="44">
        <f t="shared" ref="K4:K10" si="2">J4-F4</f>
        <v>13.099999999999994</v>
      </c>
      <c r="L4" s="8">
        <f t="shared" ref="L4:L10" si="3">IF(F4="","NEW",K4/F4)</f>
        <v>9.999999999999995E-2</v>
      </c>
    </row>
    <row r="5" spans="1:12" ht="15" customHeight="1" x14ac:dyDescent="0.3">
      <c r="A5" s="82">
        <f>A4+1</f>
        <v>2</v>
      </c>
      <c r="B5" s="80" t="s">
        <v>1018</v>
      </c>
      <c r="C5" s="17" t="s">
        <v>199</v>
      </c>
      <c r="D5" s="355">
        <v>35</v>
      </c>
      <c r="E5" s="355"/>
      <c r="F5" s="221">
        <f t="shared" si="0"/>
        <v>35</v>
      </c>
      <c r="G5" s="222"/>
      <c r="H5" s="355">
        <v>35</v>
      </c>
      <c r="I5" s="355"/>
      <c r="J5" s="221">
        <f t="shared" si="1"/>
        <v>35</v>
      </c>
      <c r="K5" s="44">
        <f t="shared" si="2"/>
        <v>0</v>
      </c>
      <c r="L5" s="8">
        <f t="shared" si="3"/>
        <v>0</v>
      </c>
    </row>
    <row r="6" spans="1:12" ht="15" customHeight="1" x14ac:dyDescent="0.3">
      <c r="A6" s="82">
        <f t="shared" ref="A6:A10" si="4">A5+1</f>
        <v>3</v>
      </c>
      <c r="B6" s="80" t="s">
        <v>1019</v>
      </c>
      <c r="C6" s="17" t="s">
        <v>199</v>
      </c>
      <c r="D6" s="355">
        <v>80</v>
      </c>
      <c r="E6" s="356">
        <f>ROUND(D6*0.2,2)</f>
        <v>16</v>
      </c>
      <c r="F6" s="221">
        <f t="shared" si="0"/>
        <v>96</v>
      </c>
      <c r="G6" s="222"/>
      <c r="H6" s="355">
        <v>88</v>
      </c>
      <c r="I6" s="356">
        <f>ROUND(H6*0.2,2)</f>
        <v>17.600000000000001</v>
      </c>
      <c r="J6" s="221">
        <f t="shared" si="1"/>
        <v>105.6</v>
      </c>
      <c r="K6" s="44">
        <f t="shared" si="2"/>
        <v>9.5999999999999943</v>
      </c>
      <c r="L6" s="8">
        <f t="shared" si="3"/>
        <v>9.9999999999999936E-2</v>
      </c>
    </row>
    <row r="7" spans="1:12" ht="15" customHeight="1" x14ac:dyDescent="0.3">
      <c r="A7" s="82">
        <f t="shared" si="4"/>
        <v>4</v>
      </c>
      <c r="B7" s="80" t="s">
        <v>1020</v>
      </c>
      <c r="C7" s="17" t="s">
        <v>199</v>
      </c>
      <c r="D7" s="355">
        <f>D8+D9</f>
        <v>16.25</v>
      </c>
      <c r="E7" s="356">
        <f>E9</f>
        <v>2.25</v>
      </c>
      <c r="F7" s="221">
        <f t="shared" si="0"/>
        <v>18.5</v>
      </c>
      <c r="G7" s="221"/>
      <c r="H7" s="355">
        <f>H8+H9</f>
        <v>17.25</v>
      </c>
      <c r="I7" s="356">
        <f>I9</f>
        <v>2.4500000000000002</v>
      </c>
      <c r="J7" s="221">
        <f t="shared" si="1"/>
        <v>19.7</v>
      </c>
      <c r="K7" s="44">
        <f t="shared" si="2"/>
        <v>1.1999999999999993</v>
      </c>
      <c r="L7" s="8">
        <f t="shared" si="3"/>
        <v>6.4864864864864827E-2</v>
      </c>
    </row>
    <row r="8" spans="1:12" ht="15" x14ac:dyDescent="0.3">
      <c r="A8" s="82">
        <f t="shared" si="4"/>
        <v>5</v>
      </c>
      <c r="B8" s="80" t="s">
        <v>1021</v>
      </c>
      <c r="C8" s="17" t="s">
        <v>199</v>
      </c>
      <c r="D8" s="355">
        <v>5</v>
      </c>
      <c r="E8" s="357"/>
      <c r="F8" s="221">
        <f t="shared" ref="F8:F10" si="5">SUM(D8+E8)</f>
        <v>5</v>
      </c>
      <c r="G8" s="357"/>
      <c r="H8" s="355">
        <v>5</v>
      </c>
      <c r="I8" s="358"/>
      <c r="J8" s="221">
        <f t="shared" si="1"/>
        <v>5</v>
      </c>
      <c r="K8" s="44">
        <f t="shared" si="2"/>
        <v>0</v>
      </c>
      <c r="L8" s="8">
        <f t="shared" si="3"/>
        <v>0</v>
      </c>
    </row>
    <row r="9" spans="1:12" ht="15" x14ac:dyDescent="0.3">
      <c r="A9" s="82">
        <f t="shared" si="4"/>
        <v>6</v>
      </c>
      <c r="B9" s="80" t="s">
        <v>1022</v>
      </c>
      <c r="C9" s="17" t="s">
        <v>199</v>
      </c>
      <c r="D9" s="355">
        <v>11.25</v>
      </c>
      <c r="E9" s="356">
        <f>ROUND(D9*0.2,2)</f>
        <v>2.25</v>
      </c>
      <c r="F9" s="221">
        <f t="shared" si="5"/>
        <v>13.5</v>
      </c>
      <c r="G9" s="357"/>
      <c r="H9" s="355">
        <v>12.25</v>
      </c>
      <c r="I9" s="356">
        <f>ROUND(H9*0.2,2)</f>
        <v>2.4500000000000002</v>
      </c>
      <c r="J9" s="221">
        <f t="shared" si="1"/>
        <v>14.7</v>
      </c>
      <c r="K9" s="44">
        <f t="shared" si="2"/>
        <v>1.1999999999999993</v>
      </c>
      <c r="L9" s="8">
        <f t="shared" si="3"/>
        <v>8.8888888888888837E-2</v>
      </c>
    </row>
    <row r="10" spans="1:12" ht="15" customHeight="1" x14ac:dyDescent="0.3">
      <c r="A10" s="82">
        <f t="shared" si="4"/>
        <v>7</v>
      </c>
      <c r="B10" s="80" t="s">
        <v>1023</v>
      </c>
      <c r="C10" s="17" t="s">
        <v>199</v>
      </c>
      <c r="D10" s="355">
        <v>16.5</v>
      </c>
      <c r="E10" s="356">
        <f>ROUND(D10*0.2,2)</f>
        <v>3.3</v>
      </c>
      <c r="F10" s="221">
        <f t="shared" si="5"/>
        <v>19.8</v>
      </c>
      <c r="G10" s="221"/>
      <c r="H10" s="355">
        <v>18.25</v>
      </c>
      <c r="I10" s="356">
        <f>ROUND(H10*0.2,2)</f>
        <v>3.65</v>
      </c>
      <c r="J10" s="221">
        <f t="shared" si="1"/>
        <v>21.9</v>
      </c>
      <c r="K10" s="44">
        <f t="shared" si="2"/>
        <v>2.0999999999999979</v>
      </c>
      <c r="L10" s="8">
        <f t="shared" si="3"/>
        <v>0.10606060606060595</v>
      </c>
    </row>
  </sheetData>
  <sheetProtection selectLockedCells="1"/>
  <mergeCells count="2">
    <mergeCell ref="A1:B1"/>
    <mergeCell ref="K1:L1"/>
  </mergeCells>
  <conditionalFormatting sqref="L4:L10">
    <cfRule type="cellIs" dxfId="14" priority="1" operator="equal">
      <formula>"NEW"</formula>
    </cfRule>
  </conditionalFormatting>
  <dataValidations count="1">
    <dataValidation type="list" allowBlank="1" showInputMessage="1" showErrorMessage="1" sqref="C4:C10" xr:uid="{DDEB68F7-20C8-4704-8D8D-74FF4811FFE0}">
      <formula1>"Statutory, Full Cost Recovery, Discretionary"</formula1>
    </dataValidation>
  </dataValidations>
  <printOptions horizontalCentered="1"/>
  <pageMargins left="0.70866141732283472" right="0.70866141732283472" top="0.94488188976377963" bottom="0.74803149606299213" header="0.31496062992125984" footer="0.31496062992125984"/>
  <pageSetup paperSize="9" scale="56" fitToHeight="0" orientation="landscape" r:id="rId1"/>
  <headerFooter alignWithMargins="0">
    <oddHeader>&amp;L&amp;"Arial,Bold"&amp;16STRATEGIC SERVICES - 
&amp;A&amp;C&amp;"Arial,Bold"&amp;16FEES AND CHARGES 2020/21</oddHeader>
    <oddFooter>&amp;L&amp;"Arial,Bold"&amp;16&amp;A&amp;C&amp;"Arial,Bold"&amp;16&amp;P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210D-D18E-4D68-9984-E7323A620A1B}">
  <sheetPr>
    <pageSetUpPr fitToPage="1"/>
  </sheetPr>
  <dimension ref="A1:O109"/>
  <sheetViews>
    <sheetView zoomScale="70" zoomScaleNormal="70" zoomScaleSheetLayoutView="70" workbookViewId="0">
      <pane ySplit="1" topLeftCell="A2" activePane="bottomLeft" state="frozen"/>
      <selection pane="bottomLeft" activeCell="A2" sqref="A2"/>
    </sheetView>
  </sheetViews>
  <sheetFormatPr defaultColWidth="9.15234375" defaultRowHeight="15" x14ac:dyDescent="0.35"/>
  <cols>
    <col min="1" max="1" width="5.69140625" style="223" customWidth="1"/>
    <col min="2" max="2" width="85.15234375" style="223" bestFit="1" customWidth="1"/>
    <col min="3" max="3" width="24.4609375" style="223" customWidth="1"/>
    <col min="4" max="4" width="16" style="364" customWidth="1"/>
    <col min="5" max="5" width="10.53515625" style="364" customWidth="1"/>
    <col min="6" max="6" width="16.15234375" style="364" customWidth="1"/>
    <col min="7" max="7" width="3.4609375" style="364" customWidth="1"/>
    <col min="8" max="8" width="16.23046875" style="364" customWidth="1"/>
    <col min="9" max="9" width="10.53515625" style="364" customWidth="1"/>
    <col min="10" max="10" width="16.23046875" style="364" customWidth="1"/>
    <col min="11" max="11" width="12.23046875" style="223" customWidth="1"/>
    <col min="12" max="12" width="11.4609375" style="365" bestFit="1" customWidth="1"/>
    <col min="13" max="16384" width="9.15234375" style="223"/>
  </cols>
  <sheetData>
    <row r="1" spans="1:12" s="216" customFormat="1" ht="77.599999999999994" thickBot="1" x14ac:dyDescent="0.55000000000000004">
      <c r="A1" s="556" t="s">
        <v>0</v>
      </c>
      <c r="B1" s="556"/>
      <c r="C1" s="28" t="s">
        <v>1</v>
      </c>
      <c r="D1" s="28" t="s">
        <v>2</v>
      </c>
      <c r="E1" s="28" t="s">
        <v>3</v>
      </c>
      <c r="F1" s="28" t="s">
        <v>4</v>
      </c>
      <c r="G1" s="28"/>
      <c r="H1" s="28" t="s">
        <v>5</v>
      </c>
      <c r="I1" s="28" t="s">
        <v>3</v>
      </c>
      <c r="J1" s="28" t="s">
        <v>6</v>
      </c>
      <c r="K1" s="557" t="s">
        <v>7</v>
      </c>
      <c r="L1" s="557"/>
    </row>
    <row r="2" spans="1:12" s="69" customFormat="1" ht="15.9" thickTop="1" x14ac:dyDescent="0.35">
      <c r="A2" s="67"/>
      <c r="C2" s="42"/>
      <c r="D2" s="36" t="s">
        <v>8</v>
      </c>
      <c r="E2" s="36" t="s">
        <v>8</v>
      </c>
      <c r="F2" s="36" t="s">
        <v>8</v>
      </c>
      <c r="G2" s="100"/>
      <c r="H2" s="36" t="s">
        <v>8</v>
      </c>
      <c r="I2" s="36" t="s">
        <v>8</v>
      </c>
      <c r="J2" s="36" t="s">
        <v>8</v>
      </c>
      <c r="K2" s="23" t="s">
        <v>8</v>
      </c>
      <c r="L2" s="22" t="s">
        <v>9</v>
      </c>
    </row>
    <row r="3" spans="1:12" s="69" customFormat="1" ht="18" thickBot="1" x14ac:dyDescent="0.4">
      <c r="A3" s="67"/>
      <c r="B3" s="461" t="s">
        <v>1024</v>
      </c>
      <c r="C3" s="42"/>
      <c r="D3" s="36"/>
      <c r="E3" s="36"/>
      <c r="F3" s="36"/>
      <c r="G3" s="100"/>
      <c r="H3" s="36"/>
      <c r="I3" s="36"/>
      <c r="J3" s="36"/>
      <c r="K3" s="43"/>
      <c r="L3" s="8"/>
    </row>
    <row r="4" spans="1:12" ht="15.45" thickTop="1" x14ac:dyDescent="0.35">
      <c r="A4" s="73"/>
      <c r="B4" s="359" t="s">
        <v>1025</v>
      </c>
      <c r="C4" s="17"/>
      <c r="D4" s="189"/>
      <c r="E4" s="189"/>
      <c r="F4" s="189"/>
      <c r="G4" s="189"/>
      <c r="H4" s="189"/>
      <c r="I4" s="189"/>
      <c r="J4" s="189"/>
      <c r="K4" s="44"/>
      <c r="L4" s="8"/>
    </row>
    <row r="5" spans="1:12" x14ac:dyDescent="0.35">
      <c r="A5" s="73"/>
      <c r="B5" s="359"/>
      <c r="C5" s="17"/>
      <c r="D5" s="189"/>
      <c r="E5" s="189"/>
      <c r="F5" s="189"/>
      <c r="G5" s="189"/>
      <c r="H5" s="189"/>
      <c r="I5" s="189"/>
      <c r="J5" s="189"/>
      <c r="K5" s="44"/>
      <c r="L5" s="8"/>
    </row>
    <row r="6" spans="1:12" ht="16.75" thickBot="1" x14ac:dyDescent="0.4">
      <c r="A6" s="82"/>
      <c r="B6" s="482" t="s">
        <v>1026</v>
      </c>
      <c r="C6" s="17"/>
      <c r="D6" s="189"/>
      <c r="E6" s="189"/>
      <c r="F6" s="189"/>
      <c r="G6" s="189"/>
      <c r="H6" s="189"/>
      <c r="I6" s="189"/>
      <c r="J6" s="189"/>
      <c r="K6" s="9"/>
      <c r="L6" s="8"/>
    </row>
    <row r="7" spans="1:12" x14ac:dyDescent="0.35">
      <c r="A7" s="82">
        <v>1</v>
      </c>
      <c r="B7" s="78" t="s">
        <v>1027</v>
      </c>
      <c r="C7" s="17" t="s">
        <v>11</v>
      </c>
      <c r="D7" s="189">
        <v>0.83</v>
      </c>
      <c r="E7" s="189">
        <f>ROUND(D7*0.2,2)</f>
        <v>0.17</v>
      </c>
      <c r="F7" s="189">
        <f>D7+E7</f>
        <v>1</v>
      </c>
      <c r="G7" s="189"/>
      <c r="H7" s="189">
        <v>0.83</v>
      </c>
      <c r="I7" s="189">
        <f>ROUND(H7*0.2,2)</f>
        <v>0.17</v>
      </c>
      <c r="J7" s="189">
        <f>H7+I7</f>
        <v>1</v>
      </c>
      <c r="K7" s="9">
        <f>J7-F7</f>
        <v>0</v>
      </c>
      <c r="L7" s="8">
        <f>IF(F7="","NEW",K7/F7)</f>
        <v>0</v>
      </c>
    </row>
    <row r="8" spans="1:12" x14ac:dyDescent="0.35">
      <c r="A8" s="77">
        <f>+A7+1</f>
        <v>2</v>
      </c>
      <c r="B8" s="78" t="s">
        <v>1028</v>
      </c>
      <c r="C8" s="17" t="s">
        <v>11</v>
      </c>
      <c r="D8" s="189">
        <v>1.67</v>
      </c>
      <c r="E8" s="189">
        <f>ROUND(D8*0.2,2)</f>
        <v>0.33</v>
      </c>
      <c r="F8" s="189">
        <f>D8+E8</f>
        <v>2</v>
      </c>
      <c r="G8" s="189"/>
      <c r="H8" s="189">
        <v>2.08</v>
      </c>
      <c r="I8" s="189">
        <f>ROUND(H8*0.2,2)</f>
        <v>0.42</v>
      </c>
      <c r="J8" s="189">
        <f>H8+I8</f>
        <v>2.5</v>
      </c>
      <c r="K8" s="9">
        <f>J8-F8</f>
        <v>0.5</v>
      </c>
      <c r="L8" s="8">
        <f>IF(F8="","NEW",K8/F8)</f>
        <v>0.25</v>
      </c>
    </row>
    <row r="9" spans="1:12" x14ac:dyDescent="0.35">
      <c r="A9" s="77">
        <f>+A8+1</f>
        <v>3</v>
      </c>
      <c r="B9" s="78" t="s">
        <v>1029</v>
      </c>
      <c r="C9" s="17" t="s">
        <v>11</v>
      </c>
      <c r="D9" s="189">
        <v>0.83</v>
      </c>
      <c r="E9" s="189">
        <f>ROUND(D9*0.2,2)</f>
        <v>0.17</v>
      </c>
      <c r="F9" s="189">
        <f>D9+E9</f>
        <v>1</v>
      </c>
      <c r="G9" s="189"/>
      <c r="H9" s="189">
        <v>1.25</v>
      </c>
      <c r="I9" s="189">
        <f>ROUND(H9*0.2,2)</f>
        <v>0.25</v>
      </c>
      <c r="J9" s="189">
        <f>H9+I9</f>
        <v>1.5</v>
      </c>
      <c r="K9" s="9">
        <f>J9-F9</f>
        <v>0.5</v>
      </c>
      <c r="L9" s="8">
        <f>IF(F9="","NEW",K9/F9)</f>
        <v>0.5</v>
      </c>
    </row>
    <row r="10" spans="1:12" x14ac:dyDescent="0.35">
      <c r="A10" s="77"/>
      <c r="B10" s="78"/>
      <c r="C10" s="17"/>
      <c r="D10" s="189"/>
      <c r="E10" s="189"/>
      <c r="F10" s="189"/>
      <c r="G10" s="189"/>
      <c r="H10" s="189"/>
      <c r="I10" s="189"/>
      <c r="J10" s="189"/>
      <c r="K10" s="9"/>
      <c r="L10" s="8"/>
    </row>
    <row r="11" spans="1:12" ht="16.75" thickBot="1" x14ac:dyDescent="0.4">
      <c r="A11" s="82"/>
      <c r="B11" s="482" t="s">
        <v>1030</v>
      </c>
      <c r="C11" s="17"/>
      <c r="D11" s="189"/>
      <c r="E11" s="189"/>
      <c r="F11" s="189"/>
      <c r="G11" s="189"/>
      <c r="H11" s="189"/>
      <c r="I11" s="189"/>
      <c r="J11" s="189"/>
      <c r="K11" s="9"/>
      <c r="L11" s="8"/>
    </row>
    <row r="12" spans="1:12" x14ac:dyDescent="0.35">
      <c r="A12" s="77">
        <f>A9+1</f>
        <v>4</v>
      </c>
      <c r="B12" s="78" t="s">
        <v>1031</v>
      </c>
      <c r="C12" s="17" t="s">
        <v>11</v>
      </c>
      <c r="D12" s="189">
        <v>4.97</v>
      </c>
      <c r="E12" s="189">
        <f>E8</f>
        <v>0.33</v>
      </c>
      <c r="F12" s="189">
        <f>D12+E12</f>
        <v>5.3</v>
      </c>
      <c r="G12" s="189"/>
      <c r="H12" s="189">
        <v>5.28</v>
      </c>
      <c r="I12" s="189">
        <f>I8</f>
        <v>0.42</v>
      </c>
      <c r="J12" s="189">
        <f>H12+I12</f>
        <v>5.7</v>
      </c>
      <c r="K12" s="9">
        <f>J12-F12</f>
        <v>0.40000000000000036</v>
      </c>
      <c r="L12" s="8">
        <f>IF(F12="","NEW",K12/F12)</f>
        <v>7.5471698113207614E-2</v>
      </c>
    </row>
    <row r="13" spans="1:12" x14ac:dyDescent="0.35">
      <c r="A13" s="77">
        <f>+A12+1</f>
        <v>5</v>
      </c>
      <c r="B13" s="78" t="s">
        <v>1032</v>
      </c>
      <c r="C13" s="17" t="s">
        <v>11</v>
      </c>
      <c r="D13" s="189">
        <v>2.5299999999999998</v>
      </c>
      <c r="E13" s="189">
        <f>E9</f>
        <v>0.17</v>
      </c>
      <c r="F13" s="189">
        <f>D13+E13</f>
        <v>2.6999999999999997</v>
      </c>
      <c r="G13" s="189"/>
      <c r="H13" s="189">
        <v>2.65</v>
      </c>
      <c r="I13" s="189">
        <f>I9</f>
        <v>0.25</v>
      </c>
      <c r="J13" s="189">
        <f>H13+I13</f>
        <v>2.9</v>
      </c>
      <c r="K13" s="9">
        <f>J13-F13</f>
        <v>0.20000000000000018</v>
      </c>
      <c r="L13" s="8">
        <f>IF(F13="","NEW",K13/F13)</f>
        <v>7.4074074074074153E-2</v>
      </c>
    </row>
    <row r="14" spans="1:12" x14ac:dyDescent="0.35">
      <c r="A14" s="77">
        <f>+A13+1</f>
        <v>6</v>
      </c>
      <c r="B14" s="78" t="s">
        <v>1033</v>
      </c>
      <c r="C14" s="17" t="s">
        <v>11</v>
      </c>
      <c r="D14" s="189">
        <v>12.279762403913347</v>
      </c>
      <c r="E14" s="189">
        <f>13.1*(AVERAGE((E12/F12),(E13/F13)))</f>
        <v>0.82023759608665281</v>
      </c>
      <c r="F14" s="189">
        <f>D14+E14</f>
        <v>13.1</v>
      </c>
      <c r="G14" s="189"/>
      <c r="H14" s="189">
        <v>14.45</v>
      </c>
      <c r="I14" s="189">
        <f>13.1*(AVERAGE((I12/J12),(I13/J13)))</f>
        <v>1.0472867513611617</v>
      </c>
      <c r="J14" s="189">
        <f>H14+I14</f>
        <v>15.497286751361161</v>
      </c>
      <c r="K14" s="9">
        <f>J14-F14</f>
        <v>2.3972867513611611</v>
      </c>
      <c r="L14" s="8">
        <f>IF(F14="","NEW",K14/F14)</f>
        <v>0.18299898865352376</v>
      </c>
    </row>
    <row r="15" spans="1:12" x14ac:dyDescent="0.35">
      <c r="A15" s="77"/>
      <c r="B15" s="78"/>
      <c r="C15" s="17"/>
      <c r="D15" s="189"/>
      <c r="E15" s="189"/>
      <c r="F15" s="189"/>
      <c r="G15" s="189"/>
      <c r="H15" s="189"/>
      <c r="I15" s="189"/>
      <c r="J15" s="189"/>
      <c r="K15" s="9"/>
      <c r="L15" s="8"/>
    </row>
    <row r="16" spans="1:12" ht="16.75" thickBot="1" x14ac:dyDescent="0.4">
      <c r="A16" s="82"/>
      <c r="B16" s="482" t="s">
        <v>1034</v>
      </c>
      <c r="C16" s="17"/>
      <c r="D16" s="189"/>
      <c r="E16" s="189"/>
      <c r="F16" s="189"/>
      <c r="G16" s="189"/>
      <c r="H16" s="189"/>
      <c r="I16" s="189"/>
      <c r="J16" s="189"/>
      <c r="K16" s="9"/>
      <c r="L16" s="8"/>
    </row>
    <row r="17" spans="1:12" x14ac:dyDescent="0.35">
      <c r="A17" s="77">
        <f>A14+1</f>
        <v>7</v>
      </c>
      <c r="B17" s="78" t="s">
        <v>1031</v>
      </c>
      <c r="C17" s="17" t="s">
        <v>11</v>
      </c>
      <c r="D17" s="189">
        <v>5.8</v>
      </c>
      <c r="E17" s="189"/>
      <c r="F17" s="189">
        <f>D17+E17</f>
        <v>5.8</v>
      </c>
      <c r="G17" s="189"/>
      <c r="H17" s="189">
        <v>5.78</v>
      </c>
      <c r="I17" s="189">
        <f>I8</f>
        <v>0.42</v>
      </c>
      <c r="J17" s="189">
        <f>H17+I17</f>
        <v>6.2</v>
      </c>
      <c r="K17" s="9">
        <f>J17-F17</f>
        <v>0.40000000000000036</v>
      </c>
      <c r="L17" s="8">
        <f>IF(F17="","NEW",K17/F17)</f>
        <v>6.8965517241379379E-2</v>
      </c>
    </row>
    <row r="18" spans="1:12" x14ac:dyDescent="0.35">
      <c r="A18" s="77">
        <f>+A17+1</f>
        <v>8</v>
      </c>
      <c r="B18" s="78" t="s">
        <v>1032</v>
      </c>
      <c r="C18" s="17" t="s">
        <v>11</v>
      </c>
      <c r="D18" s="189">
        <v>2.9</v>
      </c>
      <c r="E18" s="189"/>
      <c r="F18" s="189">
        <f>D18+E18</f>
        <v>2.9</v>
      </c>
      <c r="G18" s="189"/>
      <c r="H18" s="189">
        <v>2.85</v>
      </c>
      <c r="I18" s="189">
        <f>I9</f>
        <v>0.25</v>
      </c>
      <c r="J18" s="189">
        <f>H18+I18</f>
        <v>3.1</v>
      </c>
      <c r="K18" s="9">
        <f>J18-F18</f>
        <v>0.20000000000000018</v>
      </c>
      <c r="L18" s="8">
        <f>IF(F18="","NEW",K18/F18)</f>
        <v>6.8965517241379379E-2</v>
      </c>
    </row>
    <row r="19" spans="1:12" x14ac:dyDescent="0.35">
      <c r="A19" s="77">
        <f>+A18+1</f>
        <v>9</v>
      </c>
      <c r="B19" s="78" t="s">
        <v>1033</v>
      </c>
      <c r="C19" s="17" t="s">
        <v>11</v>
      </c>
      <c r="D19" s="189">
        <v>14.7</v>
      </c>
      <c r="E19" s="189"/>
      <c r="F19" s="189">
        <f>D19+E19</f>
        <v>14.7</v>
      </c>
      <c r="G19" s="189"/>
      <c r="H19" s="189">
        <v>14.95</v>
      </c>
      <c r="I19" s="189">
        <f>13.1*(AVERAGE((I12/J12),(I13/J13)))</f>
        <v>1.0472867513611617</v>
      </c>
      <c r="J19" s="189">
        <f>H19+I19</f>
        <v>15.997286751361161</v>
      </c>
      <c r="K19" s="9">
        <f>J19-F19</f>
        <v>1.2972867513611614</v>
      </c>
      <c r="L19" s="8">
        <f>IF(F19="","NEW",K19/F19)</f>
        <v>8.8250799412323916E-2</v>
      </c>
    </row>
    <row r="20" spans="1:12" x14ac:dyDescent="0.35">
      <c r="A20" s="77"/>
      <c r="B20" s="78"/>
      <c r="C20" s="17"/>
      <c r="D20" s="189"/>
      <c r="E20" s="189"/>
      <c r="F20" s="189"/>
      <c r="G20" s="189"/>
      <c r="H20" s="189"/>
      <c r="I20" s="189"/>
      <c r="J20" s="189"/>
      <c r="K20" s="9"/>
      <c r="L20" s="8"/>
    </row>
    <row r="21" spans="1:12" x14ac:dyDescent="0.35">
      <c r="A21" s="77">
        <f>A19+1</f>
        <v>10</v>
      </c>
      <c r="B21" s="78" t="s">
        <v>1035</v>
      </c>
      <c r="C21" s="17" t="s">
        <v>11</v>
      </c>
      <c r="D21" s="189">
        <v>15.9</v>
      </c>
      <c r="E21" s="189"/>
      <c r="F21" s="189">
        <f>D21+E21</f>
        <v>15.9</v>
      </c>
      <c r="G21" s="189"/>
      <c r="H21" s="189">
        <v>17.5</v>
      </c>
      <c r="I21" s="189"/>
      <c r="J21" s="189">
        <f>H21+I21</f>
        <v>17.5</v>
      </c>
      <c r="K21" s="9">
        <f>J21-F21</f>
        <v>1.5999999999999996</v>
      </c>
      <c r="L21" s="8">
        <f>IF(F21="","NEW",K21/F21)</f>
        <v>0.10062893081761004</v>
      </c>
    </row>
    <row r="22" spans="1:12" x14ac:dyDescent="0.35">
      <c r="A22" s="77"/>
      <c r="B22" s="78"/>
      <c r="C22" s="17"/>
      <c r="D22" s="189"/>
      <c r="E22" s="189"/>
      <c r="F22" s="189"/>
      <c r="G22" s="189"/>
      <c r="H22" s="189"/>
      <c r="I22" s="189"/>
      <c r="J22" s="189"/>
      <c r="K22" s="9"/>
      <c r="L22" s="8"/>
    </row>
    <row r="23" spans="1:12" ht="16.75" thickBot="1" x14ac:dyDescent="0.4">
      <c r="A23" s="359"/>
      <c r="B23" s="495" t="s">
        <v>1509</v>
      </c>
      <c r="C23" s="17"/>
      <c r="D23" s="189"/>
      <c r="E23" s="189"/>
      <c r="F23" s="189"/>
      <c r="G23" s="189"/>
      <c r="H23" s="189"/>
      <c r="I23" s="189"/>
      <c r="J23" s="189"/>
      <c r="K23" s="9"/>
      <c r="L23" s="8"/>
    </row>
    <row r="24" spans="1:12" ht="15.45" x14ac:dyDescent="0.35">
      <c r="A24" s="360"/>
      <c r="B24" s="78" t="s">
        <v>1036</v>
      </c>
      <c r="C24" s="17"/>
      <c r="D24" s="189"/>
      <c r="E24" s="189"/>
      <c r="F24" s="189"/>
      <c r="G24" s="189"/>
      <c r="H24" s="189"/>
      <c r="I24" s="189"/>
      <c r="J24" s="189"/>
      <c r="K24" s="9"/>
      <c r="L24" s="8"/>
    </row>
    <row r="25" spans="1:12" x14ac:dyDescent="0.35">
      <c r="A25" s="77">
        <f>A21+1</f>
        <v>11</v>
      </c>
      <c r="B25" s="80" t="s">
        <v>1031</v>
      </c>
      <c r="C25" s="17" t="s">
        <v>11</v>
      </c>
      <c r="D25" s="189">
        <v>7.77</v>
      </c>
      <c r="E25" s="189">
        <f>E12</f>
        <v>0.33</v>
      </c>
      <c r="F25" s="189">
        <f>D25+E25</f>
        <v>8.1</v>
      </c>
      <c r="G25" s="189"/>
      <c r="H25" s="189">
        <v>9.08</v>
      </c>
      <c r="I25" s="189">
        <f>I12</f>
        <v>0.42</v>
      </c>
      <c r="J25" s="189">
        <f>H25+I25</f>
        <v>9.5</v>
      </c>
      <c r="K25" s="9">
        <f>J25-F25</f>
        <v>1.4000000000000004</v>
      </c>
      <c r="L25" s="8">
        <f>IF(F25="","NEW",K25/F25)</f>
        <v>0.17283950617283955</v>
      </c>
    </row>
    <row r="26" spans="1:12" x14ac:dyDescent="0.35">
      <c r="A26" s="77">
        <f>A25+1</f>
        <v>12</v>
      </c>
      <c r="B26" s="80" t="s">
        <v>1037</v>
      </c>
      <c r="C26" s="17" t="s">
        <v>11</v>
      </c>
      <c r="D26" s="189">
        <v>3.93</v>
      </c>
      <c r="E26" s="189">
        <f>E13</f>
        <v>0.17</v>
      </c>
      <c r="F26" s="189">
        <f>D26+E26</f>
        <v>4.1000000000000005</v>
      </c>
      <c r="G26" s="189"/>
      <c r="H26" s="189">
        <v>4.55</v>
      </c>
      <c r="I26" s="189">
        <f>I13</f>
        <v>0.25</v>
      </c>
      <c r="J26" s="189">
        <f>H26+I26</f>
        <v>4.8</v>
      </c>
      <c r="K26" s="9">
        <f>J26-F26</f>
        <v>0.69999999999999929</v>
      </c>
      <c r="L26" s="8">
        <f>IF(F26="","NEW",K26/F26)</f>
        <v>0.17073170731707296</v>
      </c>
    </row>
    <row r="27" spans="1:12" x14ac:dyDescent="0.35">
      <c r="A27" s="77">
        <f>A26+1</f>
        <v>13</v>
      </c>
      <c r="B27" s="80" t="s">
        <v>1038</v>
      </c>
      <c r="C27" s="17" t="s">
        <v>11</v>
      </c>
      <c r="D27" s="189">
        <v>19.88</v>
      </c>
      <c r="E27" s="189">
        <f>E14</f>
        <v>0.82023759608665281</v>
      </c>
      <c r="F27" s="189">
        <f>D27+E27</f>
        <v>20.700237596086652</v>
      </c>
      <c r="G27" s="189"/>
      <c r="H27" s="189">
        <v>23.25</v>
      </c>
      <c r="I27" s="189">
        <f>I14</f>
        <v>1.0472867513611617</v>
      </c>
      <c r="J27" s="189">
        <f>H27+I27</f>
        <v>24.297286751361163</v>
      </c>
      <c r="K27" s="9">
        <f>J27-F27</f>
        <v>3.5970491552745116</v>
      </c>
      <c r="L27" s="8">
        <f>IF(F27="","NEW",K27/F27)</f>
        <v>0.17376849606569386</v>
      </c>
    </row>
    <row r="28" spans="1:12" x14ac:dyDescent="0.35">
      <c r="A28" s="77"/>
      <c r="B28" s="78"/>
      <c r="C28" s="17"/>
      <c r="D28" s="189"/>
      <c r="E28" s="189"/>
      <c r="F28" s="189"/>
      <c r="G28" s="189"/>
      <c r="H28" s="189"/>
      <c r="I28" s="189"/>
      <c r="J28" s="189"/>
      <c r="K28" s="9"/>
      <c r="L28" s="8"/>
    </row>
    <row r="29" spans="1:12" ht="16.75" thickBot="1" x14ac:dyDescent="0.4">
      <c r="A29" s="77"/>
      <c r="B29" s="482" t="s">
        <v>1039</v>
      </c>
      <c r="C29" s="17"/>
      <c r="D29" s="189"/>
      <c r="E29" s="189"/>
      <c r="F29" s="189"/>
      <c r="G29" s="189"/>
      <c r="H29" s="189"/>
      <c r="I29" s="189"/>
      <c r="J29" s="189"/>
      <c r="K29" s="9"/>
      <c r="L29" s="8"/>
    </row>
    <row r="30" spans="1:12" x14ac:dyDescent="0.35">
      <c r="A30" s="77">
        <f>A27+1</f>
        <v>14</v>
      </c>
      <c r="B30" s="78" t="s">
        <v>1040</v>
      </c>
      <c r="C30" s="17" t="s">
        <v>11</v>
      </c>
      <c r="D30" s="189"/>
      <c r="E30" s="189"/>
      <c r="F30" s="189"/>
      <c r="G30" s="189"/>
      <c r="H30" s="189"/>
      <c r="I30" s="189"/>
      <c r="J30" s="189"/>
      <c r="K30" s="9"/>
      <c r="L30" s="8"/>
    </row>
    <row r="31" spans="1:12" x14ac:dyDescent="0.35">
      <c r="A31" s="77"/>
      <c r="B31" s="80"/>
      <c r="C31" s="17"/>
      <c r="D31" s="189"/>
      <c r="E31" s="189"/>
      <c r="F31" s="189"/>
      <c r="G31" s="189"/>
      <c r="H31" s="189"/>
      <c r="I31" s="189"/>
      <c r="J31" s="189"/>
      <c r="K31" s="9"/>
      <c r="L31" s="8"/>
    </row>
    <row r="32" spans="1:12" ht="16.75" thickBot="1" x14ac:dyDescent="0.4">
      <c r="A32" s="77"/>
      <c r="B32" s="439" t="s">
        <v>1041</v>
      </c>
      <c r="C32" s="17"/>
      <c r="D32" s="189"/>
      <c r="E32" s="189"/>
      <c r="F32" s="189"/>
      <c r="G32" s="189"/>
      <c r="H32" s="189"/>
      <c r="I32" s="189"/>
      <c r="J32" s="189"/>
      <c r="K32" s="9"/>
      <c r="L32" s="8"/>
    </row>
    <row r="33" spans="1:12" x14ac:dyDescent="0.35">
      <c r="A33" s="77">
        <f>A30+1</f>
        <v>15</v>
      </c>
      <c r="B33" s="80" t="s">
        <v>1031</v>
      </c>
      <c r="C33" s="17" t="s">
        <v>11</v>
      </c>
      <c r="D33" s="189">
        <v>6.75</v>
      </c>
      <c r="E33" s="189">
        <f>ROUND(D33*0.2,2)</f>
        <v>1.35</v>
      </c>
      <c r="F33" s="189">
        <f>D33+E33</f>
        <v>8.1</v>
      </c>
      <c r="G33" s="189"/>
      <c r="H33" s="189">
        <v>7.42</v>
      </c>
      <c r="I33" s="189">
        <f>ROUND(H33*0.2,2)</f>
        <v>1.48</v>
      </c>
      <c r="J33" s="189">
        <f>H33+I33</f>
        <v>8.9</v>
      </c>
      <c r="K33" s="9">
        <f>J33-F33</f>
        <v>0.80000000000000071</v>
      </c>
      <c r="L33" s="8">
        <f>IF(F33="","NEW",K33/F33)</f>
        <v>9.8765432098765524E-2</v>
      </c>
    </row>
    <row r="34" spans="1:12" x14ac:dyDescent="0.35">
      <c r="A34" s="77">
        <f>+A33+1</f>
        <v>16</v>
      </c>
      <c r="B34" s="80" t="s">
        <v>1032</v>
      </c>
      <c r="C34" s="17" t="s">
        <v>11</v>
      </c>
      <c r="D34" s="189">
        <v>3.42</v>
      </c>
      <c r="E34" s="189">
        <f>ROUND(D34*0.2,2)</f>
        <v>0.68</v>
      </c>
      <c r="F34" s="189">
        <f>D34+E34</f>
        <v>4.0999999999999996</v>
      </c>
      <c r="G34" s="189"/>
      <c r="H34" s="189">
        <v>3.75</v>
      </c>
      <c r="I34" s="189">
        <f>ROUND(H34*0.2,2)</f>
        <v>0.75</v>
      </c>
      <c r="J34" s="189">
        <f>H34+I34</f>
        <v>4.5</v>
      </c>
      <c r="K34" s="9">
        <f>J34-F34</f>
        <v>0.40000000000000036</v>
      </c>
      <c r="L34" s="8">
        <f>IF(F34="","NEW",K34/F34)</f>
        <v>9.7560975609756198E-2</v>
      </c>
    </row>
    <row r="35" spans="1:12" x14ac:dyDescent="0.35">
      <c r="A35" s="77">
        <f>+A34+1</f>
        <v>17</v>
      </c>
      <c r="B35" s="80" t="s">
        <v>1042</v>
      </c>
      <c r="C35" s="17" t="s">
        <v>11</v>
      </c>
      <c r="D35" s="189">
        <v>3.42</v>
      </c>
      <c r="E35" s="189">
        <f>ROUND(D35*0.2,2)</f>
        <v>0.68</v>
      </c>
      <c r="F35" s="189">
        <f>D35+E35</f>
        <v>4.0999999999999996</v>
      </c>
      <c r="G35" s="189"/>
      <c r="H35" s="189">
        <v>3.75</v>
      </c>
      <c r="I35" s="189">
        <f>ROUND(H35*0.2,2)</f>
        <v>0.75</v>
      </c>
      <c r="J35" s="189">
        <f>H35+I35</f>
        <v>4.5</v>
      </c>
      <c r="K35" s="9">
        <f>J35-F35</f>
        <v>0.40000000000000036</v>
      </c>
      <c r="L35" s="8">
        <f>IF(F35="","NEW",K35/F35)</f>
        <v>9.7560975609756198E-2</v>
      </c>
    </row>
    <row r="36" spans="1:12" x14ac:dyDescent="0.35">
      <c r="A36" s="77"/>
      <c r="B36" s="80"/>
      <c r="C36" s="17"/>
      <c r="D36" s="189"/>
      <c r="E36" s="189"/>
      <c r="F36" s="189"/>
      <c r="G36" s="189"/>
      <c r="H36" s="189"/>
      <c r="I36" s="189"/>
      <c r="J36" s="189"/>
      <c r="K36" s="9"/>
      <c r="L36" s="8"/>
    </row>
    <row r="37" spans="1:12" ht="16.75" thickBot="1" x14ac:dyDescent="0.4">
      <c r="A37" s="77"/>
      <c r="B37" s="439" t="s">
        <v>1043</v>
      </c>
      <c r="C37" s="17"/>
      <c r="D37" s="189"/>
      <c r="E37" s="189"/>
      <c r="F37" s="189"/>
      <c r="G37" s="189"/>
      <c r="H37" s="189"/>
      <c r="I37" s="189"/>
      <c r="J37" s="189"/>
      <c r="K37" s="9"/>
      <c r="L37" s="8"/>
    </row>
    <row r="38" spans="1:12" x14ac:dyDescent="0.35">
      <c r="A38" s="77">
        <f>+A35+1</f>
        <v>18</v>
      </c>
      <c r="B38" s="80" t="s">
        <v>1044</v>
      </c>
      <c r="C38" s="17" t="s">
        <v>11</v>
      </c>
      <c r="D38" s="189">
        <v>81.67</v>
      </c>
      <c r="E38" s="189">
        <f t="shared" ref="E38:E43" si="0">ROUND(D38*0.2,2)</f>
        <v>16.329999999999998</v>
      </c>
      <c r="F38" s="189">
        <f t="shared" ref="F38:F43" si="1">D38+E38</f>
        <v>98</v>
      </c>
      <c r="G38" s="189"/>
      <c r="H38" s="189">
        <v>89.9</v>
      </c>
      <c r="I38" s="189">
        <f t="shared" ref="I38:I43" si="2">ROUND(H38*0.2,2)</f>
        <v>17.98</v>
      </c>
      <c r="J38" s="189">
        <f t="shared" ref="J38:J43" si="3">H38+I38</f>
        <v>107.88000000000001</v>
      </c>
      <c r="K38" s="9">
        <f t="shared" ref="K38:K43" si="4">J38-F38</f>
        <v>9.8800000000000097</v>
      </c>
      <c r="L38" s="8">
        <f t="shared" ref="L38:L43" si="5">IF(F38="","NEW",K38/F38)</f>
        <v>0.10081632653061234</v>
      </c>
    </row>
    <row r="39" spans="1:12" x14ac:dyDescent="0.35">
      <c r="A39" s="77">
        <f>+A38+1</f>
        <v>19</v>
      </c>
      <c r="B39" s="80" t="s">
        <v>1045</v>
      </c>
      <c r="C39" s="17" t="s">
        <v>11</v>
      </c>
      <c r="D39" s="189">
        <v>40.83</v>
      </c>
      <c r="E39" s="189">
        <f t="shared" si="0"/>
        <v>8.17</v>
      </c>
      <c r="F39" s="189">
        <f t="shared" si="1"/>
        <v>49</v>
      </c>
      <c r="G39" s="189"/>
      <c r="H39" s="189">
        <v>44.95</v>
      </c>
      <c r="I39" s="189">
        <f t="shared" si="2"/>
        <v>8.99</v>
      </c>
      <c r="J39" s="189">
        <f t="shared" si="3"/>
        <v>53.940000000000005</v>
      </c>
      <c r="K39" s="9">
        <f t="shared" si="4"/>
        <v>4.9400000000000048</v>
      </c>
      <c r="L39" s="8">
        <f t="shared" si="5"/>
        <v>0.10081632653061234</v>
      </c>
    </row>
    <row r="40" spans="1:12" x14ac:dyDescent="0.35">
      <c r="A40" s="77">
        <f>+A39+1</f>
        <v>20</v>
      </c>
      <c r="B40" s="80" t="s">
        <v>1046</v>
      </c>
      <c r="C40" s="17" t="s">
        <v>11</v>
      </c>
      <c r="D40" s="189">
        <v>81.67</v>
      </c>
      <c r="E40" s="189">
        <f t="shared" si="0"/>
        <v>16.329999999999998</v>
      </c>
      <c r="F40" s="189">
        <f t="shared" si="1"/>
        <v>98</v>
      </c>
      <c r="G40" s="189"/>
      <c r="H40" s="189">
        <v>89.9</v>
      </c>
      <c r="I40" s="189">
        <f t="shared" si="2"/>
        <v>17.98</v>
      </c>
      <c r="J40" s="189">
        <f t="shared" si="3"/>
        <v>107.88000000000001</v>
      </c>
      <c r="K40" s="9">
        <f t="shared" si="4"/>
        <v>9.8800000000000097</v>
      </c>
      <c r="L40" s="8">
        <f t="shared" si="5"/>
        <v>0.10081632653061234</v>
      </c>
    </row>
    <row r="41" spans="1:12" x14ac:dyDescent="0.35">
      <c r="A41" s="77">
        <f>+A40+1</f>
        <v>21</v>
      </c>
      <c r="B41" s="80" t="s">
        <v>1047</v>
      </c>
      <c r="C41" s="17" t="s">
        <v>11</v>
      </c>
      <c r="D41" s="189">
        <v>40.83</v>
      </c>
      <c r="E41" s="189">
        <f t="shared" si="0"/>
        <v>8.17</v>
      </c>
      <c r="F41" s="189">
        <f t="shared" si="1"/>
        <v>49</v>
      </c>
      <c r="G41" s="189"/>
      <c r="H41" s="189">
        <v>44.95</v>
      </c>
      <c r="I41" s="189">
        <f t="shared" si="2"/>
        <v>8.99</v>
      </c>
      <c r="J41" s="189">
        <f t="shared" si="3"/>
        <v>53.940000000000005</v>
      </c>
      <c r="K41" s="9">
        <f t="shared" si="4"/>
        <v>4.9400000000000048</v>
      </c>
      <c r="L41" s="8">
        <f t="shared" si="5"/>
        <v>0.10081632653061234</v>
      </c>
    </row>
    <row r="42" spans="1:12" x14ac:dyDescent="0.35">
      <c r="A42" s="77">
        <f>+A41+1</f>
        <v>22</v>
      </c>
      <c r="B42" s="80" t="s">
        <v>1048</v>
      </c>
      <c r="C42" s="17" t="s">
        <v>11</v>
      </c>
      <c r="D42" s="189">
        <v>142.5</v>
      </c>
      <c r="E42" s="189">
        <f t="shared" si="0"/>
        <v>28.5</v>
      </c>
      <c r="F42" s="189">
        <f t="shared" si="1"/>
        <v>171</v>
      </c>
      <c r="G42" s="189"/>
      <c r="H42" s="189">
        <v>156.80000000000001</v>
      </c>
      <c r="I42" s="189">
        <f t="shared" si="2"/>
        <v>31.36</v>
      </c>
      <c r="J42" s="189">
        <f t="shared" si="3"/>
        <v>188.16000000000003</v>
      </c>
      <c r="K42" s="9">
        <f t="shared" si="4"/>
        <v>17.160000000000025</v>
      </c>
      <c r="L42" s="8">
        <f t="shared" si="5"/>
        <v>0.10035087719298261</v>
      </c>
    </row>
    <row r="43" spans="1:12" x14ac:dyDescent="0.35">
      <c r="A43" s="77">
        <f>+A42+1</f>
        <v>23</v>
      </c>
      <c r="B43" s="80" t="s">
        <v>1049</v>
      </c>
      <c r="C43" s="17" t="s">
        <v>11</v>
      </c>
      <c r="D43" s="189">
        <v>71.25</v>
      </c>
      <c r="E43" s="189">
        <f t="shared" si="0"/>
        <v>14.25</v>
      </c>
      <c r="F43" s="189">
        <f t="shared" si="1"/>
        <v>85.5</v>
      </c>
      <c r="G43" s="189"/>
      <c r="H43" s="189">
        <v>78.400000000000006</v>
      </c>
      <c r="I43" s="189">
        <f t="shared" si="2"/>
        <v>15.68</v>
      </c>
      <c r="J43" s="189">
        <f t="shared" si="3"/>
        <v>94.080000000000013</v>
      </c>
      <c r="K43" s="9">
        <f t="shared" si="4"/>
        <v>8.5800000000000125</v>
      </c>
      <c r="L43" s="8">
        <f t="shared" si="5"/>
        <v>0.10035087719298261</v>
      </c>
    </row>
    <row r="44" spans="1:12" x14ac:dyDescent="0.35">
      <c r="A44" s="77"/>
      <c r="B44" s="80"/>
      <c r="C44" s="17"/>
      <c r="D44" s="189"/>
      <c r="E44" s="189"/>
      <c r="F44" s="189"/>
      <c r="G44" s="189"/>
      <c r="H44" s="189"/>
      <c r="I44" s="189"/>
      <c r="J44" s="189"/>
      <c r="K44" s="9"/>
      <c r="L44" s="8"/>
    </row>
    <row r="45" spans="1:12" ht="16.75" thickBot="1" x14ac:dyDescent="0.4">
      <c r="A45" s="77"/>
      <c r="B45" s="439" t="s">
        <v>1050</v>
      </c>
      <c r="C45" s="17"/>
      <c r="D45" s="189"/>
      <c r="E45" s="189"/>
      <c r="F45" s="189"/>
      <c r="G45" s="189"/>
      <c r="H45" s="189"/>
      <c r="I45" s="189"/>
      <c r="J45" s="189"/>
      <c r="K45" s="9"/>
      <c r="L45" s="8"/>
    </row>
    <row r="46" spans="1:12" x14ac:dyDescent="0.35">
      <c r="A46" s="77">
        <f>+A43+1</f>
        <v>24</v>
      </c>
      <c r="B46" s="80" t="s">
        <v>1031</v>
      </c>
      <c r="C46" s="17" t="s">
        <v>11</v>
      </c>
      <c r="D46" s="189">
        <v>81.67</v>
      </c>
      <c r="E46" s="189">
        <f>ROUND(D46*0.2,2)</f>
        <v>16.329999999999998</v>
      </c>
      <c r="F46" s="189">
        <f>D46+E46</f>
        <v>98</v>
      </c>
      <c r="G46" s="189"/>
      <c r="H46" s="189">
        <v>95</v>
      </c>
      <c r="I46" s="189">
        <f>ROUND(H46*0.2,2)</f>
        <v>19</v>
      </c>
      <c r="J46" s="189">
        <f>H46+I46</f>
        <v>114</v>
      </c>
      <c r="K46" s="9">
        <f>J46-F46</f>
        <v>16</v>
      </c>
      <c r="L46" s="8">
        <f>IF(F46="","NEW",K46/F46)</f>
        <v>0.16326530612244897</v>
      </c>
    </row>
    <row r="47" spans="1:12" x14ac:dyDescent="0.35">
      <c r="A47" s="77">
        <f>+A46+1</f>
        <v>25</v>
      </c>
      <c r="B47" s="80" t="s">
        <v>1037</v>
      </c>
      <c r="C47" s="17" t="s">
        <v>11</v>
      </c>
      <c r="D47" s="189">
        <v>40.83</v>
      </c>
      <c r="E47" s="189">
        <f>ROUND(D47*0.2,2)</f>
        <v>8.17</v>
      </c>
      <c r="F47" s="189">
        <f>D47+E47</f>
        <v>49</v>
      </c>
      <c r="G47" s="43"/>
      <c r="H47" s="189">
        <v>47.5</v>
      </c>
      <c r="I47" s="189">
        <f>ROUND(H47*0.2,2)</f>
        <v>9.5</v>
      </c>
      <c r="J47" s="189">
        <f>H47+I47</f>
        <v>57</v>
      </c>
      <c r="K47" s="9">
        <f>J47-F47</f>
        <v>8</v>
      </c>
      <c r="L47" s="8">
        <f>IF(F47="","NEW",K47/F47)</f>
        <v>0.16326530612244897</v>
      </c>
    </row>
    <row r="48" spans="1:12" x14ac:dyDescent="0.35">
      <c r="A48" s="77"/>
      <c r="B48" s="80"/>
      <c r="C48" s="17"/>
      <c r="D48" s="189"/>
      <c r="E48" s="189"/>
      <c r="F48" s="189"/>
      <c r="G48" s="189"/>
      <c r="H48" s="189"/>
      <c r="I48" s="189"/>
      <c r="J48" s="189"/>
      <c r="K48" s="9"/>
      <c r="L48" s="8"/>
    </row>
    <row r="49" spans="1:12" ht="18" thickBot="1" x14ac:dyDescent="0.4">
      <c r="A49" s="77"/>
      <c r="B49" s="452" t="s">
        <v>1051</v>
      </c>
      <c r="C49" s="17"/>
      <c r="D49" s="189"/>
      <c r="E49" s="189"/>
      <c r="F49" s="189"/>
      <c r="G49" s="189"/>
      <c r="H49" s="189"/>
      <c r="I49" s="189"/>
      <c r="J49" s="189"/>
      <c r="K49" s="9"/>
      <c r="L49" s="8"/>
    </row>
    <row r="50" spans="1:12" ht="17.149999999999999" thickTop="1" thickBot="1" x14ac:dyDescent="0.4">
      <c r="A50" s="77"/>
      <c r="B50" s="439" t="s">
        <v>1052</v>
      </c>
      <c r="C50" s="17"/>
      <c r="D50" s="189"/>
      <c r="E50" s="189"/>
      <c r="F50" s="189"/>
      <c r="G50" s="189"/>
      <c r="H50" s="189"/>
      <c r="I50" s="189"/>
      <c r="J50" s="189"/>
      <c r="K50" s="9"/>
      <c r="L50" s="8"/>
    </row>
    <row r="51" spans="1:12" x14ac:dyDescent="0.35">
      <c r="A51" s="77">
        <f>A47+1</f>
        <v>26</v>
      </c>
      <c r="B51" s="80" t="s">
        <v>1053</v>
      </c>
      <c r="C51" s="17" t="s">
        <v>11</v>
      </c>
      <c r="D51" s="189">
        <v>24</v>
      </c>
      <c r="E51" s="189">
        <f>ROUND(D51*0.2,2)</f>
        <v>4.8</v>
      </c>
      <c r="F51" s="189">
        <f>D51+E51</f>
        <v>28.8</v>
      </c>
      <c r="G51" s="189"/>
      <c r="H51" s="189">
        <v>26.33</v>
      </c>
      <c r="I51" s="189">
        <f>ROUND(H51*0.2,2)</f>
        <v>5.27</v>
      </c>
      <c r="J51" s="189">
        <f>H51+I51</f>
        <v>31.599999999999998</v>
      </c>
      <c r="K51" s="9">
        <f>J51-F51</f>
        <v>2.7999999999999972</v>
      </c>
      <c r="L51" s="8">
        <f>IF(F51="","NEW",K51/F51)</f>
        <v>9.7222222222222127E-2</v>
      </c>
    </row>
    <row r="52" spans="1:12" x14ac:dyDescent="0.35">
      <c r="A52" s="77">
        <f>+A51+1</f>
        <v>27</v>
      </c>
      <c r="B52" s="80" t="s">
        <v>1054</v>
      </c>
      <c r="C52" s="17" t="s">
        <v>11</v>
      </c>
      <c r="D52" s="189">
        <v>42.5</v>
      </c>
      <c r="E52" s="189">
        <f>ROUND(D52*0.2,2)</f>
        <v>8.5</v>
      </c>
      <c r="F52" s="189">
        <f>D52+E52</f>
        <v>51</v>
      </c>
      <c r="G52" s="189"/>
      <c r="H52" s="189">
        <v>46.67</v>
      </c>
      <c r="I52" s="189">
        <f>ROUND(H52*0.2,2)</f>
        <v>9.33</v>
      </c>
      <c r="J52" s="189">
        <f>H52+I52</f>
        <v>56</v>
      </c>
      <c r="K52" s="9">
        <f>J52-F52</f>
        <v>5</v>
      </c>
      <c r="L52" s="8">
        <f>IF(F52="","NEW",K52/F52)</f>
        <v>9.8039215686274508E-2</v>
      </c>
    </row>
    <row r="53" spans="1:12" x14ac:dyDescent="0.35">
      <c r="A53" s="77">
        <f>+A52+1</f>
        <v>28</v>
      </c>
      <c r="B53" s="80" t="s">
        <v>1055</v>
      </c>
      <c r="C53" s="17" t="s">
        <v>11</v>
      </c>
      <c r="D53" s="189">
        <v>80.75</v>
      </c>
      <c r="E53" s="189">
        <f>ROUND(D53*0.2,2)</f>
        <v>16.149999999999999</v>
      </c>
      <c r="F53" s="189">
        <f>D53+E53</f>
        <v>96.9</v>
      </c>
      <c r="G53" s="189"/>
      <c r="H53" s="189">
        <v>88.33</v>
      </c>
      <c r="I53" s="189">
        <f>ROUND(H53*0.2,2)</f>
        <v>17.670000000000002</v>
      </c>
      <c r="J53" s="189">
        <f>H53+I53</f>
        <v>106</v>
      </c>
      <c r="K53" s="9">
        <f>J53-F53</f>
        <v>9.0999999999999943</v>
      </c>
      <c r="L53" s="8">
        <f>IF(F53="","NEW",K53/F53)</f>
        <v>9.3911248710010262E-2</v>
      </c>
    </row>
    <row r="54" spans="1:12" x14ac:dyDescent="0.35">
      <c r="A54" s="77"/>
      <c r="B54" s="80"/>
      <c r="C54" s="17"/>
      <c r="D54" s="189"/>
      <c r="E54" s="189"/>
      <c r="F54" s="189"/>
      <c r="G54" s="189"/>
      <c r="H54" s="189"/>
      <c r="I54" s="189"/>
      <c r="J54" s="189"/>
      <c r="K54" s="9"/>
      <c r="L54" s="8"/>
    </row>
    <row r="55" spans="1:12" ht="16.75" thickBot="1" x14ac:dyDescent="0.4">
      <c r="A55" s="77"/>
      <c r="B55" s="439" t="s">
        <v>1056</v>
      </c>
      <c r="C55" s="17"/>
      <c r="D55" s="189"/>
      <c r="E55" s="189"/>
      <c r="F55" s="189"/>
      <c r="G55" s="189"/>
      <c r="H55" s="189"/>
      <c r="I55" s="189"/>
      <c r="J55" s="189"/>
      <c r="K55" s="9"/>
      <c r="L55" s="8"/>
    </row>
    <row r="56" spans="1:12" x14ac:dyDescent="0.35">
      <c r="A56" s="77">
        <f>+A53+1</f>
        <v>29</v>
      </c>
      <c r="B56" s="80" t="s">
        <v>1057</v>
      </c>
      <c r="C56" s="17" t="s">
        <v>11</v>
      </c>
      <c r="D56" s="189">
        <v>42.5</v>
      </c>
      <c r="E56" s="189">
        <f>ROUND(D56*0.2,2)</f>
        <v>8.5</v>
      </c>
      <c r="F56" s="189">
        <f>D56+E56</f>
        <v>51</v>
      </c>
      <c r="G56" s="189"/>
      <c r="H56" s="189">
        <v>46.67</v>
      </c>
      <c r="I56" s="189">
        <f>ROUND(H56*0.2,2)</f>
        <v>9.33</v>
      </c>
      <c r="J56" s="189">
        <f>H56+I56</f>
        <v>56</v>
      </c>
      <c r="K56" s="9">
        <f>J56-F56</f>
        <v>5</v>
      </c>
      <c r="L56" s="8">
        <f>IF(F56="","NEW",K56/F56)</f>
        <v>9.8039215686274508E-2</v>
      </c>
    </row>
    <row r="57" spans="1:12" x14ac:dyDescent="0.35">
      <c r="A57" s="77">
        <f>+A56+1</f>
        <v>30</v>
      </c>
      <c r="B57" s="80" t="s">
        <v>1058</v>
      </c>
      <c r="C57" s="17" t="s">
        <v>11</v>
      </c>
      <c r="D57" s="189">
        <v>80.75</v>
      </c>
      <c r="E57" s="189">
        <f>ROUND(D57*0.2,2)</f>
        <v>16.149999999999999</v>
      </c>
      <c r="F57" s="189">
        <f>D57+E57</f>
        <v>96.9</v>
      </c>
      <c r="G57" s="43"/>
      <c r="H57" s="189">
        <v>88.33</v>
      </c>
      <c r="I57" s="189">
        <f>ROUND(H57*0.2,2)</f>
        <v>17.670000000000002</v>
      </c>
      <c r="J57" s="189">
        <f>H57+I57</f>
        <v>106</v>
      </c>
      <c r="K57" s="9">
        <f>J57-F57</f>
        <v>9.0999999999999943</v>
      </c>
      <c r="L57" s="8">
        <f>IF(F57="","NEW",K57/F57)</f>
        <v>9.3911248710010262E-2</v>
      </c>
    </row>
    <row r="58" spans="1:12" x14ac:dyDescent="0.35">
      <c r="A58" s="77">
        <f>+A57+1</f>
        <v>31</v>
      </c>
      <c r="B58" s="80" t="s">
        <v>1059</v>
      </c>
      <c r="C58" s="17" t="s">
        <v>11</v>
      </c>
      <c r="D58" s="189">
        <v>53.33</v>
      </c>
      <c r="E58" s="189">
        <f>ROUND(D58*0.2,2)</f>
        <v>10.67</v>
      </c>
      <c r="F58" s="189">
        <f>D58+E58</f>
        <v>64</v>
      </c>
      <c r="G58" s="189"/>
      <c r="H58" s="189">
        <v>58.33</v>
      </c>
      <c r="I58" s="189">
        <f>ROUND(H58*0.2,2)</f>
        <v>11.67</v>
      </c>
      <c r="J58" s="189">
        <f>H58+I58</f>
        <v>70</v>
      </c>
      <c r="K58" s="9">
        <f>J58-F58</f>
        <v>6</v>
      </c>
      <c r="L58" s="8">
        <f>IF(F58="","NEW",K58/F58)</f>
        <v>9.375E-2</v>
      </c>
    </row>
    <row r="59" spans="1:12" x14ac:dyDescent="0.35">
      <c r="A59" s="77"/>
      <c r="B59" s="80"/>
      <c r="C59" s="17"/>
      <c r="D59" s="189"/>
      <c r="E59" s="189"/>
      <c r="F59" s="189"/>
      <c r="G59" s="189"/>
      <c r="H59" s="189"/>
      <c r="I59" s="189"/>
      <c r="J59" s="189"/>
      <c r="K59" s="9"/>
      <c r="L59" s="8"/>
    </row>
    <row r="60" spans="1:12" ht="18" thickBot="1" x14ac:dyDescent="0.4">
      <c r="A60" s="77"/>
      <c r="B60" s="452" t="s">
        <v>1060</v>
      </c>
      <c r="C60" s="17"/>
      <c r="D60" s="189"/>
      <c r="E60" s="189"/>
      <c r="F60" s="189"/>
      <c r="G60" s="189"/>
      <c r="H60" s="189"/>
      <c r="I60" s="189"/>
      <c r="J60" s="189"/>
      <c r="K60" s="9"/>
      <c r="L60" s="8"/>
    </row>
    <row r="61" spans="1:12" ht="17.149999999999999" thickTop="1" thickBot="1" x14ac:dyDescent="0.4">
      <c r="A61" s="77"/>
      <c r="B61" s="439" t="s">
        <v>1061</v>
      </c>
      <c r="C61" s="17"/>
      <c r="D61" s="189"/>
      <c r="E61" s="189"/>
      <c r="F61" s="189"/>
      <c r="G61" s="189"/>
      <c r="H61" s="189"/>
      <c r="I61" s="189"/>
      <c r="J61" s="189"/>
      <c r="K61" s="9"/>
      <c r="L61" s="8"/>
    </row>
    <row r="62" spans="1:12" x14ac:dyDescent="0.35">
      <c r="A62" s="77">
        <f>+A58+1</f>
        <v>32</v>
      </c>
      <c r="B62" s="80" t="s">
        <v>1062</v>
      </c>
      <c r="C62" s="17" t="s">
        <v>11</v>
      </c>
      <c r="D62" s="189">
        <v>225</v>
      </c>
      <c r="E62" s="189">
        <f t="shared" ref="E62:E68" si="6">ROUND(D62*0.2,2)</f>
        <v>45</v>
      </c>
      <c r="F62" s="189">
        <f t="shared" ref="F62:F68" si="7">D62+E62</f>
        <v>270</v>
      </c>
      <c r="G62" s="189"/>
      <c r="H62" s="189">
        <v>247.5</v>
      </c>
      <c r="I62" s="189">
        <f t="shared" ref="I62:I68" si="8">ROUND(H62*0.2,2)</f>
        <v>49.5</v>
      </c>
      <c r="J62" s="189">
        <f t="shared" ref="J62:J68" si="9">H62+I62</f>
        <v>297</v>
      </c>
      <c r="K62" s="9">
        <f t="shared" ref="K62:K68" si="10">J62-F62</f>
        <v>27</v>
      </c>
      <c r="L62" s="8">
        <f t="shared" ref="L62:L68" si="11">IF(F62="","NEW",K62/F62)</f>
        <v>0.1</v>
      </c>
    </row>
    <row r="63" spans="1:12" x14ac:dyDescent="0.35">
      <c r="A63" s="77">
        <f t="shared" ref="A63:A68" si="12">A62+1</f>
        <v>33</v>
      </c>
      <c r="B63" s="80" t="s">
        <v>1063</v>
      </c>
      <c r="C63" s="17" t="s">
        <v>11</v>
      </c>
      <c r="D63" s="189">
        <v>336.66</v>
      </c>
      <c r="E63" s="189">
        <f t="shared" si="6"/>
        <v>67.33</v>
      </c>
      <c r="F63" s="189">
        <f t="shared" si="7"/>
        <v>403.99</v>
      </c>
      <c r="G63" s="189"/>
      <c r="H63" s="189">
        <v>370</v>
      </c>
      <c r="I63" s="189">
        <f t="shared" si="8"/>
        <v>74</v>
      </c>
      <c r="J63" s="189">
        <f t="shared" si="9"/>
        <v>444</v>
      </c>
      <c r="K63" s="9">
        <f t="shared" si="10"/>
        <v>40.009999999999991</v>
      </c>
      <c r="L63" s="8">
        <f t="shared" si="11"/>
        <v>9.9037104878833604E-2</v>
      </c>
    </row>
    <row r="64" spans="1:12" x14ac:dyDescent="0.35">
      <c r="A64" s="77">
        <f t="shared" si="12"/>
        <v>34</v>
      </c>
      <c r="B64" s="80" t="s">
        <v>1064</v>
      </c>
      <c r="C64" s="17" t="s">
        <v>11</v>
      </c>
      <c r="D64" s="189">
        <v>248.33</v>
      </c>
      <c r="E64" s="189">
        <f t="shared" si="6"/>
        <v>49.67</v>
      </c>
      <c r="F64" s="189">
        <f t="shared" si="7"/>
        <v>298</v>
      </c>
      <c r="G64" s="189"/>
      <c r="H64" s="189">
        <v>273.33</v>
      </c>
      <c r="I64" s="189">
        <f t="shared" si="8"/>
        <v>54.67</v>
      </c>
      <c r="J64" s="189">
        <f t="shared" si="9"/>
        <v>328</v>
      </c>
      <c r="K64" s="9">
        <f t="shared" si="10"/>
        <v>30</v>
      </c>
      <c r="L64" s="8">
        <f t="shared" si="11"/>
        <v>0.10067114093959731</v>
      </c>
    </row>
    <row r="65" spans="1:12" x14ac:dyDescent="0.35">
      <c r="A65" s="77">
        <f t="shared" si="12"/>
        <v>35</v>
      </c>
      <c r="B65" s="80" t="s">
        <v>1065</v>
      </c>
      <c r="C65" s="17" t="s">
        <v>11</v>
      </c>
      <c r="D65" s="189">
        <v>336.66</v>
      </c>
      <c r="E65" s="189">
        <f t="shared" si="6"/>
        <v>67.33</v>
      </c>
      <c r="F65" s="189">
        <f t="shared" si="7"/>
        <v>403.99</v>
      </c>
      <c r="G65" s="189"/>
      <c r="H65" s="189">
        <v>370</v>
      </c>
      <c r="I65" s="189">
        <f t="shared" si="8"/>
        <v>74</v>
      </c>
      <c r="J65" s="189">
        <f t="shared" si="9"/>
        <v>444</v>
      </c>
      <c r="K65" s="9">
        <f t="shared" si="10"/>
        <v>40.009999999999991</v>
      </c>
      <c r="L65" s="8">
        <f t="shared" si="11"/>
        <v>9.9037104878833604E-2</v>
      </c>
    </row>
    <row r="66" spans="1:12" x14ac:dyDescent="0.35">
      <c r="A66" s="77">
        <f t="shared" si="12"/>
        <v>36</v>
      </c>
      <c r="B66" s="78" t="s">
        <v>1066</v>
      </c>
      <c r="C66" s="17" t="s">
        <v>11</v>
      </c>
      <c r="D66" s="189">
        <v>109.17</v>
      </c>
      <c r="E66" s="189">
        <f t="shared" si="6"/>
        <v>21.83</v>
      </c>
      <c r="F66" s="189">
        <f t="shared" si="7"/>
        <v>131</v>
      </c>
      <c r="G66" s="189"/>
      <c r="H66" s="189">
        <v>120</v>
      </c>
      <c r="I66" s="189">
        <f t="shared" si="8"/>
        <v>24</v>
      </c>
      <c r="J66" s="189">
        <f t="shared" si="9"/>
        <v>144</v>
      </c>
      <c r="K66" s="9">
        <f t="shared" si="10"/>
        <v>13</v>
      </c>
      <c r="L66" s="8">
        <f t="shared" si="11"/>
        <v>9.9236641221374045E-2</v>
      </c>
    </row>
    <row r="67" spans="1:12" x14ac:dyDescent="0.35">
      <c r="A67" s="77">
        <f t="shared" si="12"/>
        <v>37</v>
      </c>
      <c r="B67" s="80" t="s">
        <v>1067</v>
      </c>
      <c r="C67" s="17" t="s">
        <v>11</v>
      </c>
      <c r="D67" s="189">
        <v>40.83</v>
      </c>
      <c r="E67" s="189">
        <f t="shared" si="6"/>
        <v>8.17</v>
      </c>
      <c r="F67" s="189">
        <f t="shared" si="7"/>
        <v>49</v>
      </c>
      <c r="G67" s="189"/>
      <c r="H67" s="189">
        <v>44.9</v>
      </c>
      <c r="I67" s="189">
        <f t="shared" si="8"/>
        <v>8.98</v>
      </c>
      <c r="J67" s="189">
        <f t="shared" si="9"/>
        <v>53.879999999999995</v>
      </c>
      <c r="K67" s="9">
        <f t="shared" si="10"/>
        <v>4.8799999999999955</v>
      </c>
      <c r="L67" s="8">
        <f t="shared" si="11"/>
        <v>9.9591836734693781E-2</v>
      </c>
    </row>
    <row r="68" spans="1:12" x14ac:dyDescent="0.35">
      <c r="A68" s="77">
        <f t="shared" si="12"/>
        <v>38</v>
      </c>
      <c r="B68" s="78" t="s">
        <v>1068</v>
      </c>
      <c r="C68" s="17" t="s">
        <v>11</v>
      </c>
      <c r="D68" s="189">
        <v>53.33</v>
      </c>
      <c r="E68" s="189">
        <f t="shared" si="6"/>
        <v>10.67</v>
      </c>
      <c r="F68" s="189">
        <f t="shared" si="7"/>
        <v>64</v>
      </c>
      <c r="G68" s="189"/>
      <c r="H68" s="189">
        <v>58.75</v>
      </c>
      <c r="I68" s="189">
        <f t="shared" si="8"/>
        <v>11.75</v>
      </c>
      <c r="J68" s="189">
        <f t="shared" si="9"/>
        <v>70.5</v>
      </c>
      <c r="K68" s="9">
        <f t="shared" si="10"/>
        <v>6.5</v>
      </c>
      <c r="L68" s="8">
        <f t="shared" si="11"/>
        <v>0.1015625</v>
      </c>
    </row>
    <row r="69" spans="1:12" x14ac:dyDescent="0.35">
      <c r="A69" s="77"/>
      <c r="B69" s="78"/>
      <c r="C69" s="17"/>
      <c r="D69" s="189"/>
      <c r="E69" s="189"/>
      <c r="F69" s="189"/>
      <c r="G69" s="189"/>
      <c r="H69" s="189"/>
      <c r="I69" s="189"/>
      <c r="J69" s="189"/>
      <c r="K69" s="9"/>
      <c r="L69" s="8"/>
    </row>
    <row r="70" spans="1:12" ht="16.75" thickBot="1" x14ac:dyDescent="0.4">
      <c r="A70" s="77"/>
      <c r="B70" s="439" t="s">
        <v>1069</v>
      </c>
      <c r="C70" s="17"/>
      <c r="D70" s="189"/>
      <c r="E70" s="189"/>
      <c r="F70" s="189"/>
      <c r="G70" s="189"/>
      <c r="H70" s="189"/>
      <c r="I70" s="189"/>
      <c r="J70" s="189"/>
      <c r="K70" s="9"/>
      <c r="L70" s="8"/>
    </row>
    <row r="71" spans="1:12" x14ac:dyDescent="0.35">
      <c r="A71" s="77">
        <f>A68+1</f>
        <v>39</v>
      </c>
      <c r="B71" s="80" t="s">
        <v>1070</v>
      </c>
      <c r="C71" s="17" t="s">
        <v>11</v>
      </c>
      <c r="D71" s="189">
        <v>34.58</v>
      </c>
      <c r="E71" s="189">
        <f>ROUND(D71*0.2,2)</f>
        <v>6.92</v>
      </c>
      <c r="F71" s="189">
        <f>D71+E71</f>
        <v>41.5</v>
      </c>
      <c r="G71" s="189"/>
      <c r="H71" s="189">
        <v>40</v>
      </c>
      <c r="I71" s="189">
        <f>ROUND(H71*0.2,2)</f>
        <v>8</v>
      </c>
      <c r="J71" s="189">
        <f>H71+I71</f>
        <v>48</v>
      </c>
      <c r="K71" s="9">
        <f>J71-F71</f>
        <v>6.5</v>
      </c>
      <c r="L71" s="8">
        <f>IF(F71="","NEW",K71/F71)</f>
        <v>0.15662650602409639</v>
      </c>
    </row>
    <row r="72" spans="1:12" x14ac:dyDescent="0.35">
      <c r="A72" s="77">
        <f>A71+1</f>
        <v>40</v>
      </c>
      <c r="B72" s="80" t="s">
        <v>1071</v>
      </c>
      <c r="C72" s="17" t="s">
        <v>11</v>
      </c>
      <c r="D72" s="189">
        <v>15.42</v>
      </c>
      <c r="E72" s="189">
        <f>ROUND(D72*0.2,2)</f>
        <v>3.08</v>
      </c>
      <c r="F72" s="189">
        <f>D72+E72</f>
        <v>18.5</v>
      </c>
      <c r="G72" s="189"/>
      <c r="H72" s="189">
        <v>16.670000000000002</v>
      </c>
      <c r="I72" s="189">
        <f>ROUND(H72*0.2,2)</f>
        <v>3.33</v>
      </c>
      <c r="J72" s="189">
        <f>H72+I72</f>
        <v>20</v>
      </c>
      <c r="K72" s="9">
        <f>J72-F72</f>
        <v>1.5</v>
      </c>
      <c r="L72" s="8">
        <f>IF(F72="","NEW",K72/F72)</f>
        <v>8.1081081081081086E-2</v>
      </c>
    </row>
    <row r="73" spans="1:12" x14ac:dyDescent="0.35">
      <c r="A73" s="77">
        <f>A72+1</f>
        <v>41</v>
      </c>
      <c r="B73" s="80" t="s">
        <v>1072</v>
      </c>
      <c r="C73" s="17" t="s">
        <v>11</v>
      </c>
      <c r="D73" s="189">
        <v>3.33</v>
      </c>
      <c r="E73" s="189">
        <f>ROUND(D73*0.2,2)</f>
        <v>0.67</v>
      </c>
      <c r="F73" s="189">
        <f>D73+E73</f>
        <v>4</v>
      </c>
      <c r="G73" s="189"/>
      <c r="H73" s="189">
        <v>3.58</v>
      </c>
      <c r="I73" s="189">
        <f>ROUND(H73*0.2,2)</f>
        <v>0.72</v>
      </c>
      <c r="J73" s="189">
        <f>H73+I73</f>
        <v>4.3</v>
      </c>
      <c r="K73" s="9">
        <f>J73-F73</f>
        <v>0.29999999999999982</v>
      </c>
      <c r="L73" s="8">
        <f>IF(F73="","NEW",K73/F73)</f>
        <v>7.4999999999999956E-2</v>
      </c>
    </row>
    <row r="74" spans="1:12" x14ac:dyDescent="0.35">
      <c r="A74" s="77">
        <f>A73+1</f>
        <v>42</v>
      </c>
      <c r="B74" s="80" t="s">
        <v>1073</v>
      </c>
      <c r="C74" s="17" t="s">
        <v>11</v>
      </c>
      <c r="D74" s="189">
        <v>66.67</v>
      </c>
      <c r="E74" s="189">
        <f>ROUND(D74*0.2,2)</f>
        <v>13.33</v>
      </c>
      <c r="F74" s="189">
        <f>D74+E74</f>
        <v>80</v>
      </c>
      <c r="G74" s="189"/>
      <c r="H74" s="189">
        <v>75</v>
      </c>
      <c r="I74" s="189">
        <f>ROUND(H74*0.2,2)</f>
        <v>15</v>
      </c>
      <c r="J74" s="189">
        <f>H74+I74</f>
        <v>90</v>
      </c>
      <c r="K74" s="9">
        <f>J74-F74</f>
        <v>10</v>
      </c>
      <c r="L74" s="8">
        <f>IF(F74="","NEW",K74/F74)</f>
        <v>0.125</v>
      </c>
    </row>
    <row r="75" spans="1:12" x14ac:dyDescent="0.35">
      <c r="A75" s="77"/>
      <c r="B75" s="80"/>
      <c r="C75" s="17"/>
      <c r="D75" s="189"/>
      <c r="E75" s="189"/>
      <c r="F75" s="189"/>
      <c r="G75" s="189"/>
      <c r="H75" s="189"/>
      <c r="I75" s="189"/>
      <c r="J75" s="189"/>
      <c r="K75" s="9"/>
      <c r="L75" s="8"/>
    </row>
    <row r="76" spans="1:12" ht="16.75" thickBot="1" x14ac:dyDescent="0.4">
      <c r="A76" s="77"/>
      <c r="B76" s="439" t="s">
        <v>1074</v>
      </c>
      <c r="C76" s="17"/>
      <c r="D76" s="189"/>
      <c r="E76" s="189"/>
      <c r="F76" s="189"/>
      <c r="G76" s="189"/>
      <c r="H76" s="189"/>
      <c r="I76" s="189"/>
      <c r="J76" s="189"/>
      <c r="K76" s="9"/>
      <c r="L76" s="8"/>
    </row>
    <row r="77" spans="1:12" x14ac:dyDescent="0.35">
      <c r="A77" s="77">
        <f>A74+1</f>
        <v>43</v>
      </c>
      <c r="B77" s="80" t="s">
        <v>1075</v>
      </c>
      <c r="C77" s="17" t="s">
        <v>11</v>
      </c>
      <c r="D77" s="189">
        <v>176.25</v>
      </c>
      <c r="E77" s="189">
        <f>ROUND(D77*0.2,2)</f>
        <v>35.25</v>
      </c>
      <c r="F77" s="189">
        <f>D77+E77</f>
        <v>211.5</v>
      </c>
      <c r="G77" s="189"/>
      <c r="H77" s="189">
        <v>194</v>
      </c>
      <c r="I77" s="189">
        <f>ROUND(H77*0.2,2)</f>
        <v>38.799999999999997</v>
      </c>
      <c r="J77" s="189">
        <f>H77+I77</f>
        <v>232.8</v>
      </c>
      <c r="K77" s="9">
        <f>J77-F77</f>
        <v>21.300000000000011</v>
      </c>
      <c r="L77" s="8">
        <f>IF(F77="","NEW",K77/F77)</f>
        <v>0.10070921985815608</v>
      </c>
    </row>
    <row r="78" spans="1:12" x14ac:dyDescent="0.35">
      <c r="A78" s="77">
        <f t="shared" ref="A78:A87" si="13">+A77+1</f>
        <v>44</v>
      </c>
      <c r="B78" s="80" t="s">
        <v>1076</v>
      </c>
      <c r="C78" s="17" t="s">
        <v>11</v>
      </c>
      <c r="D78" s="189">
        <v>128.33000000000001</v>
      </c>
      <c r="E78" s="189">
        <f>ROUND(D78*0.2,2)</f>
        <v>25.67</v>
      </c>
      <c r="F78" s="189">
        <f>D78+E78</f>
        <v>154</v>
      </c>
      <c r="G78" s="189"/>
      <c r="H78" s="189">
        <v>141.25</v>
      </c>
      <c r="I78" s="189">
        <f>ROUND(H78*0.2,2)</f>
        <v>28.25</v>
      </c>
      <c r="J78" s="189">
        <f>H78+I78</f>
        <v>169.5</v>
      </c>
      <c r="K78" s="9">
        <f>J78-F78</f>
        <v>15.5</v>
      </c>
      <c r="L78" s="8">
        <f>IF(F78="","NEW",K78/F78)</f>
        <v>0.10064935064935066</v>
      </c>
    </row>
    <row r="79" spans="1:12" x14ac:dyDescent="0.35">
      <c r="A79" s="77">
        <f t="shared" si="13"/>
        <v>45</v>
      </c>
      <c r="B79" s="80" t="s">
        <v>1077</v>
      </c>
      <c r="C79" s="17" t="s">
        <v>11</v>
      </c>
      <c r="D79" s="189">
        <v>106.66</v>
      </c>
      <c r="E79" s="189">
        <f>ROUND(D79*0.2,2)</f>
        <v>21.33</v>
      </c>
      <c r="F79" s="189">
        <f>D79+E79</f>
        <v>127.99</v>
      </c>
      <c r="G79" s="189"/>
      <c r="H79" s="189">
        <v>117.4</v>
      </c>
      <c r="I79" s="189">
        <f>ROUND(H79*0.2,2)</f>
        <v>23.48</v>
      </c>
      <c r="J79" s="189">
        <f>H79+I79</f>
        <v>140.88</v>
      </c>
      <c r="K79" s="9">
        <f>J79-F79</f>
        <v>12.89</v>
      </c>
      <c r="L79" s="8">
        <f>IF(F79="","NEW",K79/F79)</f>
        <v>0.10071099304633176</v>
      </c>
    </row>
    <row r="80" spans="1:12" x14ac:dyDescent="0.35">
      <c r="A80" s="77">
        <f t="shared" si="13"/>
        <v>46</v>
      </c>
      <c r="B80" s="80" t="s">
        <v>1078</v>
      </c>
      <c r="C80" s="17" t="s">
        <v>11</v>
      </c>
      <c r="D80" s="189">
        <v>167.5</v>
      </c>
      <c r="E80" s="189">
        <f>ROUND(D80*0.2,2)</f>
        <v>33.5</v>
      </c>
      <c r="F80" s="189">
        <f>D80+E80</f>
        <v>201</v>
      </c>
      <c r="G80" s="189"/>
      <c r="H80" s="189">
        <v>184.3</v>
      </c>
      <c r="I80" s="189">
        <f>ROUND(H80*0.2,2)</f>
        <v>36.86</v>
      </c>
      <c r="J80" s="189">
        <f>H80+I80</f>
        <v>221.16000000000003</v>
      </c>
      <c r="K80" s="9">
        <f>J80-F80</f>
        <v>20.160000000000025</v>
      </c>
      <c r="L80" s="8">
        <f>IF(F80="","NEW",K80/F80)</f>
        <v>0.10029850746268669</v>
      </c>
    </row>
    <row r="81" spans="1:12" x14ac:dyDescent="0.35">
      <c r="A81" s="77">
        <f t="shared" si="13"/>
        <v>47</v>
      </c>
      <c r="B81" s="80" t="s">
        <v>1072</v>
      </c>
      <c r="C81" s="17" t="s">
        <v>11</v>
      </c>
      <c r="D81" s="189">
        <v>29.25</v>
      </c>
      <c r="E81" s="189">
        <f>ROUND(D81*0.2,2)</f>
        <v>5.85</v>
      </c>
      <c r="F81" s="189">
        <f>D81+E81</f>
        <v>35.1</v>
      </c>
      <c r="G81" s="189"/>
      <c r="H81" s="189">
        <v>32.200000000000003</v>
      </c>
      <c r="I81" s="189">
        <f>ROUND(H81*0.2,2)</f>
        <v>6.44</v>
      </c>
      <c r="J81" s="189">
        <f>H81+I81</f>
        <v>38.64</v>
      </c>
      <c r="K81" s="9">
        <f>J81-F81</f>
        <v>3.5399999999999991</v>
      </c>
      <c r="L81" s="8">
        <f>IF(F81="","NEW",K81/F81)</f>
        <v>0.10085470085470083</v>
      </c>
    </row>
    <row r="82" spans="1:12" x14ac:dyDescent="0.35">
      <c r="A82" s="77">
        <f t="shared" si="13"/>
        <v>48</v>
      </c>
      <c r="B82" s="80" t="s">
        <v>1079</v>
      </c>
      <c r="C82" s="17" t="s">
        <v>11</v>
      </c>
      <c r="D82" s="657" t="s">
        <v>1080</v>
      </c>
      <c r="E82" s="658"/>
      <c r="F82" s="658"/>
      <c r="G82" s="658"/>
      <c r="H82" s="658"/>
      <c r="I82" s="658"/>
      <c r="J82" s="659"/>
      <c r="K82" s="9"/>
      <c r="L82" s="8"/>
    </row>
    <row r="83" spans="1:12" x14ac:dyDescent="0.35">
      <c r="A83" s="77">
        <f t="shared" si="13"/>
        <v>49</v>
      </c>
      <c r="B83" s="80" t="s">
        <v>1081</v>
      </c>
      <c r="C83" s="17" t="s">
        <v>11</v>
      </c>
      <c r="D83" s="189">
        <v>23.75</v>
      </c>
      <c r="E83" s="189">
        <f>ROUND(D83*0.2,2)</f>
        <v>4.75</v>
      </c>
      <c r="F83" s="189">
        <f>D83+E83</f>
        <v>28.5</v>
      </c>
      <c r="G83" s="189"/>
      <c r="H83" s="189">
        <v>26.14</v>
      </c>
      <c r="I83" s="189">
        <f>ROUND(H83*0.2,2)</f>
        <v>5.23</v>
      </c>
      <c r="J83" s="189">
        <f>H83+I83</f>
        <v>31.37</v>
      </c>
      <c r="K83" s="9">
        <f>J83-F83</f>
        <v>2.870000000000001</v>
      </c>
      <c r="L83" s="8">
        <f>IF(F83="","NEW",K83/F83)</f>
        <v>0.10070175438596494</v>
      </c>
    </row>
    <row r="84" spans="1:12" x14ac:dyDescent="0.35">
      <c r="A84" s="77">
        <f t="shared" si="13"/>
        <v>50</v>
      </c>
      <c r="B84" s="78" t="s">
        <v>1082</v>
      </c>
      <c r="C84" s="17" t="s">
        <v>11</v>
      </c>
      <c r="D84" s="189">
        <v>46.83</v>
      </c>
      <c r="E84" s="189">
        <f>ROUND(D84*0.2,2)</f>
        <v>9.3699999999999992</v>
      </c>
      <c r="F84" s="189">
        <f>D84+E84</f>
        <v>56.199999999999996</v>
      </c>
      <c r="G84" s="189"/>
      <c r="H84" s="189">
        <v>51.55</v>
      </c>
      <c r="I84" s="189">
        <f>ROUND(H84*0.2,2)</f>
        <v>10.31</v>
      </c>
      <c r="J84" s="189">
        <f>H84+I84</f>
        <v>61.86</v>
      </c>
      <c r="K84" s="9">
        <f>J84-F84</f>
        <v>5.6600000000000037</v>
      </c>
      <c r="L84" s="8">
        <f>IF(F84="","NEW",K84/F84)</f>
        <v>0.10071174377224207</v>
      </c>
    </row>
    <row r="85" spans="1:12" x14ac:dyDescent="0.35">
      <c r="A85" s="77">
        <f t="shared" si="13"/>
        <v>51</v>
      </c>
      <c r="B85" s="78" t="s">
        <v>1083</v>
      </c>
      <c r="C85" s="17" t="s">
        <v>11</v>
      </c>
      <c r="D85" s="189">
        <v>46.83</v>
      </c>
      <c r="E85" s="189">
        <f>ROUND(D85*0.2,2)</f>
        <v>9.3699999999999992</v>
      </c>
      <c r="F85" s="189">
        <f>D85+E85</f>
        <v>56.199999999999996</v>
      </c>
      <c r="G85" s="189"/>
      <c r="H85" s="189">
        <v>51.55</v>
      </c>
      <c r="I85" s="189">
        <f>ROUND(H85*0.2,2)</f>
        <v>10.31</v>
      </c>
      <c r="J85" s="189">
        <f>H85+I85</f>
        <v>61.86</v>
      </c>
      <c r="K85" s="9">
        <f>J85-F85</f>
        <v>5.6600000000000037</v>
      </c>
      <c r="L85" s="8">
        <f>IF(F85="","NEW",K85/F85)</f>
        <v>0.10071174377224207</v>
      </c>
    </row>
    <row r="86" spans="1:12" x14ac:dyDescent="0.35">
      <c r="A86" s="77">
        <f t="shared" si="13"/>
        <v>52</v>
      </c>
      <c r="B86" s="78" t="s">
        <v>1084</v>
      </c>
      <c r="C86" s="17" t="s">
        <v>11</v>
      </c>
      <c r="D86" s="189">
        <v>70.33</v>
      </c>
      <c r="E86" s="189">
        <f>ROUND(D86*0.2,2)</f>
        <v>14.07</v>
      </c>
      <c r="F86" s="189">
        <f>D86+E86</f>
        <v>84.4</v>
      </c>
      <c r="G86" s="189"/>
      <c r="H86" s="189">
        <v>77.400000000000006</v>
      </c>
      <c r="I86" s="189">
        <f>ROUND(H86*0.2,2)</f>
        <v>15.48</v>
      </c>
      <c r="J86" s="189">
        <f>H86+I86</f>
        <v>92.88000000000001</v>
      </c>
      <c r="K86" s="9">
        <f>J86-F86</f>
        <v>8.480000000000004</v>
      </c>
      <c r="L86" s="8">
        <f>IF(F86="","NEW",K86/F86)</f>
        <v>0.10047393364928914</v>
      </c>
    </row>
    <row r="87" spans="1:12" x14ac:dyDescent="0.35">
      <c r="A87" s="77">
        <f t="shared" si="13"/>
        <v>53</v>
      </c>
      <c r="B87" s="80" t="s">
        <v>1085</v>
      </c>
      <c r="C87" s="17" t="s">
        <v>11</v>
      </c>
      <c r="D87" s="189">
        <v>112.92</v>
      </c>
      <c r="E87" s="189">
        <f>ROUND(D87*0.2,2)</f>
        <v>22.58</v>
      </c>
      <c r="F87" s="189">
        <f>D87+E87</f>
        <v>135.5</v>
      </c>
      <c r="G87" s="189"/>
      <c r="H87" s="189">
        <v>124.3</v>
      </c>
      <c r="I87" s="189">
        <f>ROUND(H87*0.2,2)</f>
        <v>24.86</v>
      </c>
      <c r="J87" s="189">
        <f>H87+I87</f>
        <v>149.16</v>
      </c>
      <c r="K87" s="9">
        <f>J87-F87</f>
        <v>13.659999999999997</v>
      </c>
      <c r="L87" s="8">
        <f>IF(F87="","NEW",K87/F87)</f>
        <v>0.10081180811808116</v>
      </c>
    </row>
    <row r="88" spans="1:12" x14ac:dyDescent="0.35">
      <c r="A88" s="77"/>
      <c r="B88" s="80"/>
      <c r="C88" s="17"/>
      <c r="D88" s="189"/>
      <c r="E88" s="189"/>
      <c r="F88" s="189"/>
      <c r="G88" s="189"/>
      <c r="H88" s="189"/>
      <c r="I88" s="189"/>
      <c r="J88" s="189"/>
      <c r="K88" s="9"/>
      <c r="L88" s="8"/>
    </row>
    <row r="89" spans="1:12" ht="16.75" thickBot="1" x14ac:dyDescent="0.4">
      <c r="A89" s="77"/>
      <c r="B89" s="439" t="s">
        <v>1086</v>
      </c>
      <c r="C89" s="17"/>
      <c r="D89" s="189"/>
      <c r="E89" s="189"/>
      <c r="F89" s="189"/>
      <c r="G89" s="189"/>
      <c r="H89" s="189"/>
      <c r="I89" s="189"/>
      <c r="J89" s="189"/>
      <c r="K89" s="9"/>
      <c r="L89" s="8"/>
    </row>
    <row r="90" spans="1:12" x14ac:dyDescent="0.35">
      <c r="A90" s="77">
        <f>A87+1</f>
        <v>54</v>
      </c>
      <c r="B90" s="80" t="s">
        <v>1087</v>
      </c>
      <c r="C90" s="17" t="s">
        <v>11</v>
      </c>
      <c r="D90" s="189">
        <v>18.670000000000002</v>
      </c>
      <c r="E90" s="189">
        <f>ROUND(D90*0.2,2)</f>
        <v>3.73</v>
      </c>
      <c r="F90" s="189">
        <f>D90+E90</f>
        <v>22.400000000000002</v>
      </c>
      <c r="G90" s="189"/>
      <c r="H90" s="189">
        <v>20.55</v>
      </c>
      <c r="I90" s="189">
        <f>ROUND(H90*0.2,2)</f>
        <v>4.1100000000000003</v>
      </c>
      <c r="J90" s="189">
        <f>H90+I90</f>
        <v>24.66</v>
      </c>
      <c r="K90" s="9">
        <f>J90-F90</f>
        <v>2.259999999999998</v>
      </c>
      <c r="L90" s="8">
        <f>IF(F90="","NEW",K90/F90)</f>
        <v>0.10089285714285705</v>
      </c>
    </row>
    <row r="91" spans="1:12" x14ac:dyDescent="0.35">
      <c r="A91" s="77">
        <f>+A90+1</f>
        <v>55</v>
      </c>
      <c r="B91" s="80" t="s">
        <v>1088</v>
      </c>
      <c r="C91" s="17" t="s">
        <v>11</v>
      </c>
      <c r="D91" s="189">
        <v>56</v>
      </c>
      <c r="E91" s="189">
        <f>ROUND(D91*0.2,2)</f>
        <v>11.2</v>
      </c>
      <c r="F91" s="189">
        <f>D91+E91</f>
        <v>67.2</v>
      </c>
      <c r="G91" s="189"/>
      <c r="H91" s="189">
        <v>61.65</v>
      </c>
      <c r="I91" s="189">
        <f>ROUND(H91*0.2,2)</f>
        <v>12.33</v>
      </c>
      <c r="J91" s="189">
        <f>H91+I91</f>
        <v>73.98</v>
      </c>
      <c r="K91" s="9">
        <f>J91-F91</f>
        <v>6.7800000000000011</v>
      </c>
      <c r="L91" s="8">
        <f>IF(F91="","NEW",K91/F91)</f>
        <v>0.10089285714285716</v>
      </c>
    </row>
    <row r="92" spans="1:12" x14ac:dyDescent="0.35">
      <c r="A92" s="77"/>
      <c r="B92" s="80"/>
      <c r="C92" s="17"/>
      <c r="D92" s="189"/>
      <c r="E92" s="189"/>
      <c r="F92" s="189"/>
      <c r="G92" s="189"/>
      <c r="H92" s="189"/>
      <c r="I92" s="189"/>
      <c r="J92" s="189"/>
      <c r="K92" s="9"/>
      <c r="L92" s="8"/>
    </row>
    <row r="93" spans="1:12" ht="16.75" thickBot="1" x14ac:dyDescent="0.4">
      <c r="A93" s="77"/>
      <c r="B93" s="439" t="s">
        <v>1089</v>
      </c>
      <c r="C93" s="17"/>
      <c r="D93" s="189"/>
      <c r="E93" s="189"/>
      <c r="F93" s="189"/>
      <c r="G93" s="189"/>
      <c r="H93" s="189"/>
      <c r="I93" s="189"/>
      <c r="J93" s="189"/>
      <c r="K93" s="9"/>
      <c r="L93" s="8"/>
    </row>
    <row r="94" spans="1:12" x14ac:dyDescent="0.35">
      <c r="A94" s="77">
        <f>+A91+1</f>
        <v>56</v>
      </c>
      <c r="B94" s="80" t="s">
        <v>1090</v>
      </c>
      <c r="C94" s="17" t="s">
        <v>11</v>
      </c>
      <c r="D94" s="189">
        <v>173.67</v>
      </c>
      <c r="E94" s="189">
        <f>ROUND(D94*0.2,2)</f>
        <v>34.729999999999997</v>
      </c>
      <c r="F94" s="189">
        <f>D94+E94</f>
        <v>208.39999999999998</v>
      </c>
      <c r="G94" s="189"/>
      <c r="H94" s="189">
        <v>191.2</v>
      </c>
      <c r="I94" s="189">
        <f>ROUND(H94*0.2,2)</f>
        <v>38.24</v>
      </c>
      <c r="J94" s="189">
        <f>H94+I94</f>
        <v>229.44</v>
      </c>
      <c r="K94" s="9">
        <f>J94-F94</f>
        <v>21.04000000000002</v>
      </c>
      <c r="L94" s="8">
        <f>IF(F94="","NEW",K94/F94)</f>
        <v>0.10095969289827267</v>
      </c>
    </row>
    <row r="95" spans="1:12" x14ac:dyDescent="0.35">
      <c r="A95" s="77"/>
      <c r="B95" s="80"/>
      <c r="C95" s="17"/>
      <c r="D95" s="189"/>
      <c r="E95" s="189"/>
      <c r="F95" s="189"/>
      <c r="G95" s="189"/>
      <c r="H95" s="189"/>
      <c r="I95" s="189"/>
      <c r="J95" s="189"/>
      <c r="K95" s="9"/>
      <c r="L95" s="8"/>
    </row>
    <row r="96" spans="1:12" ht="16.75" thickBot="1" x14ac:dyDescent="0.4">
      <c r="A96" s="77"/>
      <c r="B96" s="439" t="s">
        <v>1091</v>
      </c>
      <c r="C96" s="17"/>
      <c r="D96" s="189"/>
      <c r="E96" s="189"/>
      <c r="F96" s="189"/>
      <c r="G96" s="189"/>
      <c r="H96" s="189"/>
      <c r="I96" s="189"/>
      <c r="J96" s="189"/>
      <c r="K96" s="9"/>
      <c r="L96" s="8"/>
    </row>
    <row r="97" spans="1:15" x14ac:dyDescent="0.35">
      <c r="A97" s="77">
        <f>+A94+1</f>
        <v>57</v>
      </c>
      <c r="B97" s="80" t="s">
        <v>1031</v>
      </c>
      <c r="C97" s="17" t="s">
        <v>11</v>
      </c>
      <c r="D97" s="189">
        <v>23</v>
      </c>
      <c r="E97" s="189">
        <f>ROUND(D97*0.2,2)</f>
        <v>4.5999999999999996</v>
      </c>
      <c r="F97" s="189">
        <f>D97+E97</f>
        <v>27.6</v>
      </c>
      <c r="G97" s="189"/>
      <c r="H97" s="189">
        <v>25.3</v>
      </c>
      <c r="I97" s="189">
        <f>ROUND(H97*0.2,2)</f>
        <v>5.0599999999999996</v>
      </c>
      <c r="J97" s="189">
        <f>H97+I97</f>
        <v>30.36</v>
      </c>
      <c r="K97" s="9">
        <f>J97-F97</f>
        <v>2.759999999999998</v>
      </c>
      <c r="L97" s="8">
        <f>IF(F97="","NEW",K97/F97)</f>
        <v>9.9999999999999922E-2</v>
      </c>
    </row>
    <row r="98" spans="1:15" x14ac:dyDescent="0.35">
      <c r="A98" s="77">
        <f>+A97+1</f>
        <v>58</v>
      </c>
      <c r="B98" s="80" t="s">
        <v>1092</v>
      </c>
      <c r="C98" s="17" t="s">
        <v>11</v>
      </c>
      <c r="D98" s="189">
        <v>14.08</v>
      </c>
      <c r="E98" s="189">
        <f>ROUND(D98*0.2,2)</f>
        <v>2.82</v>
      </c>
      <c r="F98" s="189">
        <f>D98+E98</f>
        <v>16.899999999999999</v>
      </c>
      <c r="G98" s="189"/>
      <c r="H98" s="189">
        <v>15.5</v>
      </c>
      <c r="I98" s="189">
        <f>ROUND(H98*0.2,2)</f>
        <v>3.1</v>
      </c>
      <c r="J98" s="189">
        <f>H98+I98</f>
        <v>18.600000000000001</v>
      </c>
      <c r="K98" s="9">
        <f>J98-F98</f>
        <v>1.7000000000000028</v>
      </c>
      <c r="L98" s="8">
        <f>IF(F98="","NEW",K98/F98)</f>
        <v>0.10059171597633154</v>
      </c>
    </row>
    <row r="99" spans="1:15" s="39" customFormat="1" x14ac:dyDescent="0.35">
      <c r="A99" s="237" t="s">
        <v>495</v>
      </c>
      <c r="B99" s="231"/>
      <c r="C99" s="17"/>
      <c r="D99" s="43"/>
      <c r="E99" s="43"/>
      <c r="F99" s="43"/>
      <c r="G99" s="43"/>
      <c r="H99" s="43"/>
      <c r="I99" s="43"/>
      <c r="J99" s="43"/>
      <c r="K99" s="9"/>
      <c r="L99" s="8"/>
      <c r="M99" s="256"/>
    </row>
    <row r="100" spans="1:15" s="39" customFormat="1" ht="16.75" thickBot="1" x14ac:dyDescent="0.4">
      <c r="A100" s="237"/>
      <c r="B100" s="454" t="s">
        <v>1093</v>
      </c>
      <c r="C100" s="17"/>
      <c r="D100" s="43"/>
      <c r="E100" s="43"/>
      <c r="F100" s="43"/>
      <c r="G100" s="43"/>
      <c r="H100" s="43"/>
      <c r="I100" s="43"/>
      <c r="J100" s="43"/>
      <c r="K100" s="9"/>
      <c r="L100" s="8"/>
      <c r="M100" s="361"/>
    </row>
    <row r="101" spans="1:15" s="39" customFormat="1" x14ac:dyDescent="0.35">
      <c r="A101" s="40">
        <f>+A98+1</f>
        <v>59</v>
      </c>
      <c r="B101" s="231" t="s">
        <v>1094</v>
      </c>
      <c r="C101" s="17" t="s">
        <v>11</v>
      </c>
      <c r="D101" s="43">
        <v>1</v>
      </c>
      <c r="E101" s="43"/>
      <c r="F101" s="43">
        <f>SUM(D101:E101)</f>
        <v>1</v>
      </c>
      <c r="G101" s="43"/>
      <c r="H101" s="43">
        <v>0</v>
      </c>
      <c r="I101" s="43"/>
      <c r="J101" s="189">
        <f>H101+I101</f>
        <v>0</v>
      </c>
      <c r="K101" s="9">
        <f>J101-F101</f>
        <v>-1</v>
      </c>
      <c r="L101" s="8">
        <f>IF(F101="","NEW",K101/F101)</f>
        <v>-1</v>
      </c>
      <c r="M101" s="223"/>
      <c r="O101" s="362"/>
    </row>
    <row r="102" spans="1:15" s="39" customFormat="1" x14ac:dyDescent="0.35">
      <c r="A102" s="40"/>
      <c r="B102" s="231"/>
      <c r="C102" s="17"/>
      <c r="D102" s="43"/>
      <c r="E102" s="43"/>
      <c r="F102" s="43"/>
      <c r="G102" s="43"/>
      <c r="H102" s="43"/>
      <c r="I102" s="43"/>
      <c r="J102" s="189"/>
      <c r="K102" s="9"/>
      <c r="L102" s="8"/>
      <c r="M102" s="223"/>
      <c r="O102" s="362"/>
    </row>
    <row r="103" spans="1:15" ht="16.75" thickBot="1" x14ac:dyDescent="0.4">
      <c r="A103" s="363"/>
      <c r="B103" s="495" t="s">
        <v>1095</v>
      </c>
      <c r="C103" s="17"/>
      <c r="D103" s="189"/>
      <c r="E103" s="189"/>
      <c r="F103" s="189"/>
      <c r="G103" s="189"/>
      <c r="H103" s="189"/>
      <c r="I103" s="189"/>
      <c r="J103" s="189"/>
      <c r="K103" s="9"/>
      <c r="L103" s="8"/>
    </row>
    <row r="104" spans="1:15" x14ac:dyDescent="0.35">
      <c r="A104" s="77">
        <f>A101+1</f>
        <v>60</v>
      </c>
      <c r="B104" s="80" t="s">
        <v>1096</v>
      </c>
      <c r="C104" s="17" t="s">
        <v>11</v>
      </c>
      <c r="D104" s="189">
        <v>324</v>
      </c>
      <c r="E104" s="189"/>
      <c r="F104" s="189">
        <f t="shared" ref="F104:F109" si="14">D104+E104</f>
        <v>324</v>
      </c>
      <c r="G104" s="189"/>
      <c r="H104" s="189">
        <v>356</v>
      </c>
      <c r="I104" s="189"/>
      <c r="J104" s="189">
        <f t="shared" ref="J104:J109" si="15">H104+I104</f>
        <v>356</v>
      </c>
      <c r="K104" s="9">
        <f t="shared" ref="K104:K109" si="16">J104-F104</f>
        <v>32</v>
      </c>
      <c r="L104" s="8">
        <f t="shared" ref="L104:L109" si="17">IF(F104="","NEW",K104/F104)</f>
        <v>9.8765432098765427E-2</v>
      </c>
    </row>
    <row r="105" spans="1:15" x14ac:dyDescent="0.35">
      <c r="A105" s="77">
        <f>+A104+1</f>
        <v>61</v>
      </c>
      <c r="B105" s="80" t="s">
        <v>528</v>
      </c>
      <c r="C105" s="17" t="s">
        <v>11</v>
      </c>
      <c r="D105" s="189">
        <v>646</v>
      </c>
      <c r="E105" s="189"/>
      <c r="F105" s="189">
        <f t="shared" si="14"/>
        <v>646</v>
      </c>
      <c r="G105" s="189"/>
      <c r="H105" s="189">
        <v>700</v>
      </c>
      <c r="I105" s="189"/>
      <c r="J105" s="189">
        <f t="shared" si="15"/>
        <v>700</v>
      </c>
      <c r="K105" s="9">
        <f t="shared" si="16"/>
        <v>54</v>
      </c>
      <c r="L105" s="8">
        <f t="shared" si="17"/>
        <v>8.3591331269349839E-2</v>
      </c>
    </row>
    <row r="106" spans="1:15" x14ac:dyDescent="0.35">
      <c r="A106" s="77">
        <f>+A105+1</f>
        <v>62</v>
      </c>
      <c r="B106" s="80" t="s">
        <v>529</v>
      </c>
      <c r="C106" s="17" t="s">
        <v>11</v>
      </c>
      <c r="D106" s="189">
        <v>1305</v>
      </c>
      <c r="E106" s="189"/>
      <c r="F106" s="189">
        <f t="shared" si="14"/>
        <v>1305</v>
      </c>
      <c r="G106" s="189"/>
      <c r="H106" s="189">
        <v>1425</v>
      </c>
      <c r="I106" s="189"/>
      <c r="J106" s="189">
        <f t="shared" si="15"/>
        <v>1425</v>
      </c>
      <c r="K106" s="9">
        <f t="shared" si="16"/>
        <v>120</v>
      </c>
      <c r="L106" s="8">
        <f t="shared" si="17"/>
        <v>9.1954022988505746E-2</v>
      </c>
    </row>
    <row r="107" spans="1:15" x14ac:dyDescent="0.35">
      <c r="A107" s="77">
        <f>+A106+1</f>
        <v>63</v>
      </c>
      <c r="B107" s="80" t="s">
        <v>524</v>
      </c>
      <c r="C107" s="17" t="s">
        <v>11</v>
      </c>
      <c r="D107" s="189">
        <v>71.5</v>
      </c>
      <c r="E107" s="189"/>
      <c r="F107" s="189">
        <f t="shared" si="14"/>
        <v>71.5</v>
      </c>
      <c r="G107" s="189"/>
      <c r="H107" s="189">
        <v>71.5</v>
      </c>
      <c r="I107" s="189"/>
      <c r="J107" s="189">
        <f t="shared" si="15"/>
        <v>71.5</v>
      </c>
      <c r="K107" s="9">
        <f t="shared" si="16"/>
        <v>0</v>
      </c>
      <c r="L107" s="8">
        <f t="shared" si="17"/>
        <v>0</v>
      </c>
    </row>
    <row r="108" spans="1:15" x14ac:dyDescent="0.35">
      <c r="A108" s="77">
        <f>+A107+1</f>
        <v>64</v>
      </c>
      <c r="B108" s="80" t="s">
        <v>525</v>
      </c>
      <c r="C108" s="17" t="s">
        <v>11</v>
      </c>
      <c r="D108" s="189">
        <v>101</v>
      </c>
      <c r="E108" s="189"/>
      <c r="F108" s="189">
        <f t="shared" si="14"/>
        <v>101</v>
      </c>
      <c r="G108" s="189"/>
      <c r="H108" s="189">
        <v>101</v>
      </c>
      <c r="I108" s="189"/>
      <c r="J108" s="189">
        <f t="shared" si="15"/>
        <v>101</v>
      </c>
      <c r="K108" s="9">
        <f t="shared" si="16"/>
        <v>0</v>
      </c>
      <c r="L108" s="8">
        <f t="shared" si="17"/>
        <v>0</v>
      </c>
    </row>
    <row r="109" spans="1:15" x14ac:dyDescent="0.35">
      <c r="A109" s="77">
        <f>+A108+1</f>
        <v>65</v>
      </c>
      <c r="B109" s="80" t="s">
        <v>526</v>
      </c>
      <c r="C109" s="17" t="s">
        <v>11</v>
      </c>
      <c r="D109" s="189">
        <v>143.80000000000001</v>
      </c>
      <c r="E109" s="189"/>
      <c r="F109" s="189">
        <f t="shared" si="14"/>
        <v>143.80000000000001</v>
      </c>
      <c r="G109" s="189"/>
      <c r="H109" s="189">
        <v>143.80000000000001</v>
      </c>
      <c r="I109" s="189"/>
      <c r="J109" s="189">
        <f t="shared" si="15"/>
        <v>143.80000000000001</v>
      </c>
      <c r="K109" s="9">
        <f t="shared" si="16"/>
        <v>0</v>
      </c>
      <c r="L109" s="8">
        <f t="shared" si="17"/>
        <v>0</v>
      </c>
    </row>
  </sheetData>
  <mergeCells count="3">
    <mergeCell ref="A1:B1"/>
    <mergeCell ref="K1:L1"/>
    <mergeCell ref="D82:J82"/>
  </mergeCells>
  <conditionalFormatting sqref="L4:L99">
    <cfRule type="cellIs" dxfId="13" priority="2" operator="equal">
      <formula>"NEW"</formula>
    </cfRule>
  </conditionalFormatting>
  <conditionalFormatting sqref="L101:L109">
    <cfRule type="cellIs" dxfId="12" priority="1" operator="equal">
      <formula>"NEW"</formula>
    </cfRule>
  </conditionalFormatting>
  <dataValidations count="2">
    <dataValidation type="list" allowBlank="1" showInputMessage="1" showErrorMessage="1" sqref="IP65529:IP65642 SL65529:SL65642 ACH65529:ACH65642 AMD65529:AMD65642 AVZ65529:AVZ65642 BFV65529:BFV65642 BPR65529:BPR65642 BZN65529:BZN65642 CJJ65529:CJJ65642 CTF65529:CTF65642 DDB65529:DDB65642 DMX65529:DMX65642 DWT65529:DWT65642 EGP65529:EGP65642 EQL65529:EQL65642 FAH65529:FAH65642 FKD65529:FKD65642 FTZ65529:FTZ65642 GDV65529:GDV65642 GNR65529:GNR65642 GXN65529:GXN65642 HHJ65529:HHJ65642 HRF65529:HRF65642 IBB65529:IBB65642 IKX65529:IKX65642 IUT65529:IUT65642 JEP65529:JEP65642 JOL65529:JOL65642 JYH65529:JYH65642 KID65529:KID65642 KRZ65529:KRZ65642 LBV65529:LBV65642 LLR65529:LLR65642 LVN65529:LVN65642 MFJ65529:MFJ65642 MPF65529:MPF65642 MZB65529:MZB65642 NIX65529:NIX65642 NST65529:NST65642 OCP65529:OCP65642 OML65529:OML65642 OWH65529:OWH65642 PGD65529:PGD65642 PPZ65529:PPZ65642 PZV65529:PZV65642 QJR65529:QJR65642 QTN65529:QTN65642 RDJ65529:RDJ65642 RNF65529:RNF65642 RXB65529:RXB65642 SGX65529:SGX65642 SQT65529:SQT65642 TAP65529:TAP65642 TKL65529:TKL65642 TUH65529:TUH65642 UED65529:UED65642 UNZ65529:UNZ65642 UXV65529:UXV65642 VHR65529:VHR65642 VRN65529:VRN65642 WBJ65529:WBJ65642 WLF65529:WLF65642 WVB65529:WVB65642 IP131065:IP131178 SL131065:SL131178 ACH131065:ACH131178 AMD131065:AMD131178 AVZ131065:AVZ131178 BFV131065:BFV131178 BPR131065:BPR131178 BZN131065:BZN131178 CJJ131065:CJJ131178 CTF131065:CTF131178 DDB131065:DDB131178 DMX131065:DMX131178 DWT131065:DWT131178 EGP131065:EGP131178 EQL131065:EQL131178 FAH131065:FAH131178 FKD131065:FKD131178 FTZ131065:FTZ131178 GDV131065:GDV131178 GNR131065:GNR131178 GXN131065:GXN131178 HHJ131065:HHJ131178 HRF131065:HRF131178 IBB131065:IBB131178 IKX131065:IKX131178 IUT131065:IUT131178 JEP131065:JEP131178 JOL131065:JOL131178 JYH131065:JYH131178 KID131065:KID131178 KRZ131065:KRZ131178 LBV131065:LBV131178 LLR131065:LLR131178 LVN131065:LVN131178 MFJ131065:MFJ131178 MPF131065:MPF131178 MZB131065:MZB131178 NIX131065:NIX131178 NST131065:NST131178 OCP131065:OCP131178 OML131065:OML131178 OWH131065:OWH131178 PGD131065:PGD131178 PPZ131065:PPZ131178 PZV131065:PZV131178 QJR131065:QJR131178 QTN131065:QTN131178 RDJ131065:RDJ131178 RNF131065:RNF131178 RXB131065:RXB131178 SGX131065:SGX131178 SQT131065:SQT131178 TAP131065:TAP131178 TKL131065:TKL131178 TUH131065:TUH131178 UED131065:UED131178 UNZ131065:UNZ131178 UXV131065:UXV131178 VHR131065:VHR131178 VRN131065:VRN131178 WBJ131065:WBJ131178 WLF131065:WLF131178 WVB131065:WVB131178 IP196601:IP196714 SL196601:SL196714 ACH196601:ACH196714 AMD196601:AMD196714 AVZ196601:AVZ196714 BFV196601:BFV196714 BPR196601:BPR196714 BZN196601:BZN196714 CJJ196601:CJJ196714 CTF196601:CTF196714 DDB196601:DDB196714 DMX196601:DMX196714 DWT196601:DWT196714 EGP196601:EGP196714 EQL196601:EQL196714 FAH196601:FAH196714 FKD196601:FKD196714 FTZ196601:FTZ196714 GDV196601:GDV196714 GNR196601:GNR196714 GXN196601:GXN196714 HHJ196601:HHJ196714 HRF196601:HRF196714 IBB196601:IBB196714 IKX196601:IKX196714 IUT196601:IUT196714 JEP196601:JEP196714 JOL196601:JOL196714 JYH196601:JYH196714 KID196601:KID196714 KRZ196601:KRZ196714 LBV196601:LBV196714 LLR196601:LLR196714 LVN196601:LVN196714 MFJ196601:MFJ196714 MPF196601:MPF196714 MZB196601:MZB196714 NIX196601:NIX196714 NST196601:NST196714 OCP196601:OCP196714 OML196601:OML196714 OWH196601:OWH196714 PGD196601:PGD196714 PPZ196601:PPZ196714 PZV196601:PZV196714 QJR196601:QJR196714 QTN196601:QTN196714 RDJ196601:RDJ196714 RNF196601:RNF196714 RXB196601:RXB196714 SGX196601:SGX196714 SQT196601:SQT196714 TAP196601:TAP196714 TKL196601:TKL196714 TUH196601:TUH196714 UED196601:UED196714 UNZ196601:UNZ196714 UXV196601:UXV196714 VHR196601:VHR196714 VRN196601:VRN196714 WBJ196601:WBJ196714 WLF196601:WLF196714 WVB196601:WVB196714 IP262137:IP262250 SL262137:SL262250 ACH262137:ACH262250 AMD262137:AMD262250 AVZ262137:AVZ262250 BFV262137:BFV262250 BPR262137:BPR262250 BZN262137:BZN262250 CJJ262137:CJJ262250 CTF262137:CTF262250 DDB262137:DDB262250 DMX262137:DMX262250 DWT262137:DWT262250 EGP262137:EGP262250 EQL262137:EQL262250 FAH262137:FAH262250 FKD262137:FKD262250 FTZ262137:FTZ262250 GDV262137:GDV262250 GNR262137:GNR262250 GXN262137:GXN262250 HHJ262137:HHJ262250 HRF262137:HRF262250 IBB262137:IBB262250 IKX262137:IKX262250 IUT262137:IUT262250 JEP262137:JEP262250 JOL262137:JOL262250 JYH262137:JYH262250 KID262137:KID262250 KRZ262137:KRZ262250 LBV262137:LBV262250 LLR262137:LLR262250 LVN262137:LVN262250 MFJ262137:MFJ262250 MPF262137:MPF262250 MZB262137:MZB262250 NIX262137:NIX262250 NST262137:NST262250 OCP262137:OCP262250 OML262137:OML262250 OWH262137:OWH262250 PGD262137:PGD262250 PPZ262137:PPZ262250 PZV262137:PZV262250 QJR262137:QJR262250 QTN262137:QTN262250 RDJ262137:RDJ262250 RNF262137:RNF262250 RXB262137:RXB262250 SGX262137:SGX262250 SQT262137:SQT262250 TAP262137:TAP262250 TKL262137:TKL262250 TUH262137:TUH262250 UED262137:UED262250 UNZ262137:UNZ262250 UXV262137:UXV262250 VHR262137:VHR262250 VRN262137:VRN262250 WBJ262137:WBJ262250 WLF262137:WLF262250 WVB262137:WVB262250 IP327673:IP327786 SL327673:SL327786 ACH327673:ACH327786 AMD327673:AMD327786 AVZ327673:AVZ327786 BFV327673:BFV327786 BPR327673:BPR327786 BZN327673:BZN327786 CJJ327673:CJJ327786 CTF327673:CTF327786 DDB327673:DDB327786 DMX327673:DMX327786 DWT327673:DWT327786 EGP327673:EGP327786 EQL327673:EQL327786 FAH327673:FAH327786 FKD327673:FKD327786 FTZ327673:FTZ327786 GDV327673:GDV327786 GNR327673:GNR327786 GXN327673:GXN327786 HHJ327673:HHJ327786 HRF327673:HRF327786 IBB327673:IBB327786 IKX327673:IKX327786 IUT327673:IUT327786 JEP327673:JEP327786 JOL327673:JOL327786 JYH327673:JYH327786 KID327673:KID327786 KRZ327673:KRZ327786 LBV327673:LBV327786 LLR327673:LLR327786 LVN327673:LVN327786 MFJ327673:MFJ327786 MPF327673:MPF327786 MZB327673:MZB327786 NIX327673:NIX327786 NST327673:NST327786 OCP327673:OCP327786 OML327673:OML327786 OWH327673:OWH327786 PGD327673:PGD327786 PPZ327673:PPZ327786 PZV327673:PZV327786 QJR327673:QJR327786 QTN327673:QTN327786 RDJ327673:RDJ327786 RNF327673:RNF327786 RXB327673:RXB327786 SGX327673:SGX327786 SQT327673:SQT327786 TAP327673:TAP327786 TKL327673:TKL327786 TUH327673:TUH327786 UED327673:UED327786 UNZ327673:UNZ327786 UXV327673:UXV327786 VHR327673:VHR327786 VRN327673:VRN327786 WBJ327673:WBJ327786 WLF327673:WLF327786 WVB327673:WVB327786 IP393209:IP393322 SL393209:SL393322 ACH393209:ACH393322 AMD393209:AMD393322 AVZ393209:AVZ393322 BFV393209:BFV393322 BPR393209:BPR393322 BZN393209:BZN393322 CJJ393209:CJJ393322 CTF393209:CTF393322 DDB393209:DDB393322 DMX393209:DMX393322 DWT393209:DWT393322 EGP393209:EGP393322 EQL393209:EQL393322 FAH393209:FAH393322 FKD393209:FKD393322 FTZ393209:FTZ393322 GDV393209:GDV393322 GNR393209:GNR393322 GXN393209:GXN393322 HHJ393209:HHJ393322 HRF393209:HRF393322 IBB393209:IBB393322 IKX393209:IKX393322 IUT393209:IUT393322 JEP393209:JEP393322 JOL393209:JOL393322 JYH393209:JYH393322 KID393209:KID393322 KRZ393209:KRZ393322 LBV393209:LBV393322 LLR393209:LLR393322 LVN393209:LVN393322 MFJ393209:MFJ393322 MPF393209:MPF393322 MZB393209:MZB393322 NIX393209:NIX393322 NST393209:NST393322 OCP393209:OCP393322 OML393209:OML393322 OWH393209:OWH393322 PGD393209:PGD393322 PPZ393209:PPZ393322 PZV393209:PZV393322 QJR393209:QJR393322 QTN393209:QTN393322 RDJ393209:RDJ393322 RNF393209:RNF393322 RXB393209:RXB393322 SGX393209:SGX393322 SQT393209:SQT393322 TAP393209:TAP393322 TKL393209:TKL393322 TUH393209:TUH393322 UED393209:UED393322 UNZ393209:UNZ393322 UXV393209:UXV393322 VHR393209:VHR393322 VRN393209:VRN393322 WBJ393209:WBJ393322 WLF393209:WLF393322 WVB393209:WVB393322 IP458745:IP458858 SL458745:SL458858 ACH458745:ACH458858 AMD458745:AMD458858 AVZ458745:AVZ458858 BFV458745:BFV458858 BPR458745:BPR458858 BZN458745:BZN458858 CJJ458745:CJJ458858 CTF458745:CTF458858 DDB458745:DDB458858 DMX458745:DMX458858 DWT458745:DWT458858 EGP458745:EGP458858 EQL458745:EQL458858 FAH458745:FAH458858 FKD458745:FKD458858 FTZ458745:FTZ458858 GDV458745:GDV458858 GNR458745:GNR458858 GXN458745:GXN458858 HHJ458745:HHJ458858 HRF458745:HRF458858 IBB458745:IBB458858 IKX458745:IKX458858 IUT458745:IUT458858 JEP458745:JEP458858 JOL458745:JOL458858 JYH458745:JYH458858 KID458745:KID458858 KRZ458745:KRZ458858 LBV458745:LBV458858 LLR458745:LLR458858 LVN458745:LVN458858 MFJ458745:MFJ458858 MPF458745:MPF458858 MZB458745:MZB458858 NIX458745:NIX458858 NST458745:NST458858 OCP458745:OCP458858 OML458745:OML458858 OWH458745:OWH458858 PGD458745:PGD458858 PPZ458745:PPZ458858 PZV458745:PZV458858 QJR458745:QJR458858 QTN458745:QTN458858 RDJ458745:RDJ458858 RNF458745:RNF458858 RXB458745:RXB458858 SGX458745:SGX458858 SQT458745:SQT458858 TAP458745:TAP458858 TKL458745:TKL458858 TUH458745:TUH458858 UED458745:UED458858 UNZ458745:UNZ458858 UXV458745:UXV458858 VHR458745:VHR458858 VRN458745:VRN458858 WBJ458745:WBJ458858 WLF458745:WLF458858 WVB458745:WVB458858 IP524281:IP524394 SL524281:SL524394 ACH524281:ACH524394 AMD524281:AMD524394 AVZ524281:AVZ524394 BFV524281:BFV524394 BPR524281:BPR524394 BZN524281:BZN524394 CJJ524281:CJJ524394 CTF524281:CTF524394 DDB524281:DDB524394 DMX524281:DMX524394 DWT524281:DWT524394 EGP524281:EGP524394 EQL524281:EQL524394 FAH524281:FAH524394 FKD524281:FKD524394 FTZ524281:FTZ524394 GDV524281:GDV524394 GNR524281:GNR524394 GXN524281:GXN524394 HHJ524281:HHJ524394 HRF524281:HRF524394 IBB524281:IBB524394 IKX524281:IKX524394 IUT524281:IUT524394 JEP524281:JEP524394 JOL524281:JOL524394 JYH524281:JYH524394 KID524281:KID524394 KRZ524281:KRZ524394 LBV524281:LBV524394 LLR524281:LLR524394 LVN524281:LVN524394 MFJ524281:MFJ524394 MPF524281:MPF524394 MZB524281:MZB524394 NIX524281:NIX524394 NST524281:NST524394 OCP524281:OCP524394 OML524281:OML524394 OWH524281:OWH524394 PGD524281:PGD524394 PPZ524281:PPZ524394 PZV524281:PZV524394 QJR524281:QJR524394 QTN524281:QTN524394 RDJ524281:RDJ524394 RNF524281:RNF524394 RXB524281:RXB524394 SGX524281:SGX524394 SQT524281:SQT524394 TAP524281:TAP524394 TKL524281:TKL524394 TUH524281:TUH524394 UED524281:UED524394 UNZ524281:UNZ524394 UXV524281:UXV524394 VHR524281:VHR524394 VRN524281:VRN524394 WBJ524281:WBJ524394 WLF524281:WLF524394 WVB524281:WVB524394 IP589817:IP589930 SL589817:SL589930 ACH589817:ACH589930 AMD589817:AMD589930 AVZ589817:AVZ589930 BFV589817:BFV589930 BPR589817:BPR589930 BZN589817:BZN589930 CJJ589817:CJJ589930 CTF589817:CTF589930 DDB589817:DDB589930 DMX589817:DMX589930 DWT589817:DWT589930 EGP589817:EGP589930 EQL589817:EQL589930 FAH589817:FAH589930 FKD589817:FKD589930 FTZ589817:FTZ589930 GDV589817:GDV589930 GNR589817:GNR589930 GXN589817:GXN589930 HHJ589817:HHJ589930 HRF589817:HRF589930 IBB589817:IBB589930 IKX589817:IKX589930 IUT589817:IUT589930 JEP589817:JEP589930 JOL589817:JOL589930 JYH589817:JYH589930 KID589817:KID589930 KRZ589817:KRZ589930 LBV589817:LBV589930 LLR589817:LLR589930 LVN589817:LVN589930 MFJ589817:MFJ589930 MPF589817:MPF589930 MZB589817:MZB589930 NIX589817:NIX589930 NST589817:NST589930 OCP589817:OCP589930 OML589817:OML589930 OWH589817:OWH589930 PGD589817:PGD589930 PPZ589817:PPZ589930 PZV589817:PZV589930 QJR589817:QJR589930 QTN589817:QTN589930 RDJ589817:RDJ589930 RNF589817:RNF589930 RXB589817:RXB589930 SGX589817:SGX589930 SQT589817:SQT589930 TAP589817:TAP589930 TKL589817:TKL589930 TUH589817:TUH589930 UED589817:UED589930 UNZ589817:UNZ589930 UXV589817:UXV589930 VHR589817:VHR589930 VRN589817:VRN589930 WBJ589817:WBJ589930 WLF589817:WLF589930 WVB589817:WVB589930 IP655353:IP655466 SL655353:SL655466 ACH655353:ACH655466 AMD655353:AMD655466 AVZ655353:AVZ655466 BFV655353:BFV655466 BPR655353:BPR655466 BZN655353:BZN655466 CJJ655353:CJJ655466 CTF655353:CTF655466 DDB655353:DDB655466 DMX655353:DMX655466 DWT655353:DWT655466 EGP655353:EGP655466 EQL655353:EQL655466 FAH655353:FAH655466 FKD655353:FKD655466 FTZ655353:FTZ655466 GDV655353:GDV655466 GNR655353:GNR655466 GXN655353:GXN655466 HHJ655353:HHJ655466 HRF655353:HRF655466 IBB655353:IBB655466 IKX655353:IKX655466 IUT655353:IUT655466 JEP655353:JEP655466 JOL655353:JOL655466 JYH655353:JYH655466 KID655353:KID655466 KRZ655353:KRZ655466 LBV655353:LBV655466 LLR655353:LLR655466 LVN655353:LVN655466 MFJ655353:MFJ655466 MPF655353:MPF655466 MZB655353:MZB655466 NIX655353:NIX655466 NST655353:NST655466 OCP655353:OCP655466 OML655353:OML655466 OWH655353:OWH655466 PGD655353:PGD655466 PPZ655353:PPZ655466 PZV655353:PZV655466 QJR655353:QJR655466 QTN655353:QTN655466 RDJ655353:RDJ655466 RNF655353:RNF655466 RXB655353:RXB655466 SGX655353:SGX655466 SQT655353:SQT655466 TAP655353:TAP655466 TKL655353:TKL655466 TUH655353:TUH655466 UED655353:UED655466 UNZ655353:UNZ655466 UXV655353:UXV655466 VHR655353:VHR655466 VRN655353:VRN655466 WBJ655353:WBJ655466 WLF655353:WLF655466 WVB655353:WVB655466 IP720889:IP721002 SL720889:SL721002 ACH720889:ACH721002 AMD720889:AMD721002 AVZ720889:AVZ721002 BFV720889:BFV721002 BPR720889:BPR721002 BZN720889:BZN721002 CJJ720889:CJJ721002 CTF720889:CTF721002 DDB720889:DDB721002 DMX720889:DMX721002 DWT720889:DWT721002 EGP720889:EGP721002 EQL720889:EQL721002 FAH720889:FAH721002 FKD720889:FKD721002 FTZ720889:FTZ721002 GDV720889:GDV721002 GNR720889:GNR721002 GXN720889:GXN721002 HHJ720889:HHJ721002 HRF720889:HRF721002 IBB720889:IBB721002 IKX720889:IKX721002 IUT720889:IUT721002 JEP720889:JEP721002 JOL720889:JOL721002 JYH720889:JYH721002 KID720889:KID721002 KRZ720889:KRZ721002 LBV720889:LBV721002 LLR720889:LLR721002 LVN720889:LVN721002 MFJ720889:MFJ721002 MPF720889:MPF721002 MZB720889:MZB721002 NIX720889:NIX721002 NST720889:NST721002 OCP720889:OCP721002 OML720889:OML721002 OWH720889:OWH721002 PGD720889:PGD721002 PPZ720889:PPZ721002 PZV720889:PZV721002 QJR720889:QJR721002 QTN720889:QTN721002 RDJ720889:RDJ721002 RNF720889:RNF721002 RXB720889:RXB721002 SGX720889:SGX721002 SQT720889:SQT721002 TAP720889:TAP721002 TKL720889:TKL721002 TUH720889:TUH721002 UED720889:UED721002 UNZ720889:UNZ721002 UXV720889:UXV721002 VHR720889:VHR721002 VRN720889:VRN721002 WBJ720889:WBJ721002 WLF720889:WLF721002 WVB720889:WVB721002 IP786425:IP786538 SL786425:SL786538 ACH786425:ACH786538 AMD786425:AMD786538 AVZ786425:AVZ786538 BFV786425:BFV786538 BPR786425:BPR786538 BZN786425:BZN786538 CJJ786425:CJJ786538 CTF786425:CTF786538 DDB786425:DDB786538 DMX786425:DMX786538 DWT786425:DWT786538 EGP786425:EGP786538 EQL786425:EQL786538 FAH786425:FAH786538 FKD786425:FKD786538 FTZ786425:FTZ786538 GDV786425:GDV786538 GNR786425:GNR786538 GXN786425:GXN786538 HHJ786425:HHJ786538 HRF786425:HRF786538 IBB786425:IBB786538 IKX786425:IKX786538 IUT786425:IUT786538 JEP786425:JEP786538 JOL786425:JOL786538 JYH786425:JYH786538 KID786425:KID786538 KRZ786425:KRZ786538 LBV786425:LBV786538 LLR786425:LLR786538 LVN786425:LVN786538 MFJ786425:MFJ786538 MPF786425:MPF786538 MZB786425:MZB786538 NIX786425:NIX786538 NST786425:NST786538 OCP786425:OCP786538 OML786425:OML786538 OWH786425:OWH786538 PGD786425:PGD786538 PPZ786425:PPZ786538 PZV786425:PZV786538 QJR786425:QJR786538 QTN786425:QTN786538 RDJ786425:RDJ786538 RNF786425:RNF786538 RXB786425:RXB786538 SGX786425:SGX786538 SQT786425:SQT786538 TAP786425:TAP786538 TKL786425:TKL786538 TUH786425:TUH786538 UED786425:UED786538 UNZ786425:UNZ786538 UXV786425:UXV786538 VHR786425:VHR786538 VRN786425:VRN786538 WBJ786425:WBJ786538 WLF786425:WLF786538 WVB786425:WVB786538 IP851961:IP852074 SL851961:SL852074 ACH851961:ACH852074 AMD851961:AMD852074 AVZ851961:AVZ852074 BFV851961:BFV852074 BPR851961:BPR852074 BZN851961:BZN852074 CJJ851961:CJJ852074 CTF851961:CTF852074 DDB851961:DDB852074 DMX851961:DMX852074 DWT851961:DWT852074 EGP851961:EGP852074 EQL851961:EQL852074 FAH851961:FAH852074 FKD851961:FKD852074 FTZ851961:FTZ852074 GDV851961:GDV852074 GNR851961:GNR852074 GXN851961:GXN852074 HHJ851961:HHJ852074 HRF851961:HRF852074 IBB851961:IBB852074 IKX851961:IKX852074 IUT851961:IUT852074 JEP851961:JEP852074 JOL851961:JOL852074 JYH851961:JYH852074 KID851961:KID852074 KRZ851961:KRZ852074 LBV851961:LBV852074 LLR851961:LLR852074 LVN851961:LVN852074 MFJ851961:MFJ852074 MPF851961:MPF852074 MZB851961:MZB852074 NIX851961:NIX852074 NST851961:NST852074 OCP851961:OCP852074 OML851961:OML852074 OWH851961:OWH852074 PGD851961:PGD852074 PPZ851961:PPZ852074 PZV851961:PZV852074 QJR851961:QJR852074 QTN851961:QTN852074 RDJ851961:RDJ852074 RNF851961:RNF852074 RXB851961:RXB852074 SGX851961:SGX852074 SQT851961:SQT852074 TAP851961:TAP852074 TKL851961:TKL852074 TUH851961:TUH852074 UED851961:UED852074 UNZ851961:UNZ852074 UXV851961:UXV852074 VHR851961:VHR852074 VRN851961:VRN852074 WBJ851961:WBJ852074 WLF851961:WLF852074 WVB851961:WVB852074 IP917497:IP917610 SL917497:SL917610 ACH917497:ACH917610 AMD917497:AMD917610 AVZ917497:AVZ917610 BFV917497:BFV917610 BPR917497:BPR917610 BZN917497:BZN917610 CJJ917497:CJJ917610 CTF917497:CTF917610 DDB917497:DDB917610 DMX917497:DMX917610 DWT917497:DWT917610 EGP917497:EGP917610 EQL917497:EQL917610 FAH917497:FAH917610 FKD917497:FKD917610 FTZ917497:FTZ917610 GDV917497:GDV917610 GNR917497:GNR917610 GXN917497:GXN917610 HHJ917497:HHJ917610 HRF917497:HRF917610 IBB917497:IBB917610 IKX917497:IKX917610 IUT917497:IUT917610 JEP917497:JEP917610 JOL917497:JOL917610 JYH917497:JYH917610 KID917497:KID917610 KRZ917497:KRZ917610 LBV917497:LBV917610 LLR917497:LLR917610 LVN917497:LVN917610 MFJ917497:MFJ917610 MPF917497:MPF917610 MZB917497:MZB917610 NIX917497:NIX917610 NST917497:NST917610 OCP917497:OCP917610 OML917497:OML917610 OWH917497:OWH917610 PGD917497:PGD917610 PPZ917497:PPZ917610 PZV917497:PZV917610 QJR917497:QJR917610 QTN917497:QTN917610 RDJ917497:RDJ917610 RNF917497:RNF917610 RXB917497:RXB917610 SGX917497:SGX917610 SQT917497:SQT917610 TAP917497:TAP917610 TKL917497:TKL917610 TUH917497:TUH917610 UED917497:UED917610 UNZ917497:UNZ917610 UXV917497:UXV917610 VHR917497:VHR917610 VRN917497:VRN917610 WBJ917497:WBJ917610 WLF917497:WLF917610 WVB917497:WVB917610 IP983033:IP983146 SL983033:SL983146 ACH983033:ACH983146 AMD983033:AMD983146 AVZ983033:AVZ983146 BFV983033:BFV983146 BPR983033:BPR983146 BZN983033:BZN983146 CJJ983033:CJJ983146 CTF983033:CTF983146 DDB983033:DDB983146 DMX983033:DMX983146 DWT983033:DWT983146 EGP983033:EGP983146 EQL983033:EQL983146 FAH983033:FAH983146 FKD983033:FKD983146 FTZ983033:FTZ983146 GDV983033:GDV983146 GNR983033:GNR983146 GXN983033:GXN983146 HHJ983033:HHJ983146 HRF983033:HRF983146 IBB983033:IBB983146 IKX983033:IKX983146 IUT983033:IUT983146 JEP983033:JEP983146 JOL983033:JOL983146 JYH983033:JYH983146 KID983033:KID983146 KRZ983033:KRZ983146 LBV983033:LBV983146 LLR983033:LLR983146 LVN983033:LVN983146 MFJ983033:MFJ983146 MPF983033:MPF983146 MZB983033:MZB983146 NIX983033:NIX983146 NST983033:NST983146 OCP983033:OCP983146 OML983033:OML983146 OWH983033:OWH983146 PGD983033:PGD983146 PPZ983033:PPZ983146 PZV983033:PZV983146 QJR983033:QJR983146 QTN983033:QTN983146 RDJ983033:RDJ983146 RNF983033:RNF983146 RXB983033:RXB983146 SGX983033:SGX983146 SQT983033:SQT983146 TAP983033:TAP983146 TKL983033:TKL983146 TUH983033:TUH983146 UED983033:UED983146 UNZ983033:UNZ983146 UXV983033:UXV983146 VHR983033:VHR983146 VRN983033:VRN983146 WBJ983033:WBJ983146 WLF983033:WLF983146 WVB983033:WVB983146 C983033:C983146 C917497:C917610 C851961:C852074 C786425:C786538 C720889:C721002 C655353:C655466 C589817:C589930 C524281:C524394 C458745:C458858 C393209:C393322 C327673:C327786 C262137:C262250 C196601:C196714 C131065:C131178 C65529:C65642 WLF103:WLF109 WVB103:WVB109 IP103:IP109 SL103:SL109 ACH103:ACH109 AMD103:AMD109 AVZ103:AVZ109 BFV103:BFV109 BPR103:BPR109 BZN103:BZN109 CJJ103:CJJ109 CTF103:CTF109 DDB103:DDB109 DMX103:DMX109 DWT103:DWT109 EGP103:EGP109 EQL103:EQL109 FAH103:FAH109 FKD103:FKD109 FTZ103:FTZ109 GDV103:GDV109 GNR103:GNR109 GXN103:GXN109 HHJ103:HHJ109 HRF103:HRF109 IBB103:IBB109 IKX103:IKX109 IUT103:IUT109 JEP103:JEP109 JOL103:JOL109 JYH103:JYH109 KID103:KID109 KRZ103:KRZ109 LBV103:LBV109 LLR103:LLR109 LVN103:LVN109 MFJ103:MFJ109 MPF103:MPF109 MZB103:MZB109 NIX103:NIX109 NST103:NST109 OCP103:OCP109 OML103:OML109 OWH103:OWH109 PGD103:PGD109 PPZ103:PPZ109 PZV103:PZV109 QJR103:QJR109 QTN103:QTN109 RDJ103:RDJ109 RNF103:RNF109 RXB103:RXB109 SGX103:SGX109 SQT103:SQT109 TAP103:TAP109 TKL103:TKL109 TUH103:TUH109 UED103:UED109 UNZ103:UNZ109 UXV103:UXV109 VHR103:VHR109 VRN103:VRN109 WBJ103:WBJ109 WLF6:WLF99 WBJ6:WBJ99 VRN6:VRN99 VHR6:VHR99 UXV6:UXV99 UNZ6:UNZ99 UED6:UED99 TUH6:TUH99 TKL6:TKL99 TAP6:TAP99 SQT6:SQT99 SGX6:SGX99 RXB6:RXB99 RNF6:RNF99 RDJ6:RDJ99 QTN6:QTN99 QJR6:QJR99 PZV6:PZV99 PPZ6:PPZ99 PGD6:PGD99 OWH6:OWH99 OML6:OML99 OCP6:OCP99 NST6:NST99 NIX6:NIX99 MZB6:MZB99 MPF6:MPF99 MFJ6:MFJ99 LVN6:LVN99 LLR6:LLR99 LBV6:LBV99 KRZ6:KRZ99 KID6:KID99 JYH6:JYH99 JOL6:JOL99 JEP6:JEP99 IUT6:IUT99 IKX6:IKX99 IBB6:IBB99 HRF6:HRF99 HHJ6:HHJ99 GXN6:GXN99 GNR6:GNR99 GDV6:GDV99 FTZ6:FTZ99 FKD6:FKD99 FAH6:FAH99 EQL6:EQL99 EGP6:EGP99 DWT6:DWT99 DMX6:DMX99 DDB6:DDB99 CTF6:CTF99 CJJ6:CJJ99 BZN6:BZN99 BPR6:BPR99 BFV6:BFV99 AVZ6:AVZ99 AMD6:AMD99 ACH6:ACH99 SL6:SL99 IP6:IP99 WVB6:WVB99" xr:uid="{BDB76F7E-9CDE-492C-A10F-74C4F3F60794}">
      <formula1>"Statutory, Full Cost Recovery, Discretionary"</formula1>
    </dataValidation>
    <dataValidation type="list" allowBlank="1" showInputMessage="1" showErrorMessage="1" sqref="C4:C109" xr:uid="{C6B097B1-74F0-4187-894A-F6B085D12D02}">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landscape" r:id="rId1"/>
  <headerFooter alignWithMargins="0">
    <oddHeader>&amp;L&amp;"Arial,Bold"&amp;16PLACE - &amp;A&amp;C&amp;"Arial,Bold"&amp;16FEES AND CHARGES 2020/21</oddHeader>
    <oddFooter>&amp;L&amp;"Arial,Bold"&amp;16&amp;A&amp;C&amp;"Arial,Bold"&amp;16&amp;P</oddFooter>
  </headerFooter>
  <rowBreaks count="2" manualBreakCount="2">
    <brk id="30" max="13" man="1"/>
    <brk id="68"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27271-9110-454C-85E6-766660D50267}">
  <sheetPr>
    <pageSetUpPr fitToPage="1"/>
  </sheetPr>
  <dimension ref="A1:P72"/>
  <sheetViews>
    <sheetView zoomScale="70" zoomScaleNormal="70" zoomScaleSheetLayoutView="70" workbookViewId="0">
      <pane ySplit="1" topLeftCell="A2" activePane="bottomLeft" state="frozen"/>
      <selection pane="bottomLeft" activeCell="B22" sqref="B22"/>
    </sheetView>
  </sheetViews>
  <sheetFormatPr defaultColWidth="8.69140625" defaultRowHeight="20.25" customHeight="1" x14ac:dyDescent="0.35"/>
  <cols>
    <col min="1" max="1" width="5.69140625" style="65" customWidth="1"/>
    <col min="2" max="2" width="92.84375" style="55" customWidth="1"/>
    <col min="3" max="3" width="20.4609375" style="196" customWidth="1"/>
    <col min="4" max="4" width="16" style="98" customWidth="1"/>
    <col min="5" max="5" width="10.53515625" style="98" customWidth="1"/>
    <col min="6" max="6" width="16.23046875" style="98" customWidth="1"/>
    <col min="7" max="7" width="3.4609375" style="98" customWidth="1"/>
    <col min="8" max="8" width="16.23046875" style="98" customWidth="1"/>
    <col min="9" max="9" width="10.53515625" style="98" customWidth="1"/>
    <col min="10" max="10" width="16.23046875" style="98" customWidth="1"/>
    <col min="11" max="11" width="11.53515625" style="39" bestFit="1" customWidth="1"/>
    <col min="12" max="12" width="11.15234375" style="39" customWidth="1"/>
    <col min="13" max="16384" width="8.69140625" style="39"/>
  </cols>
  <sheetData>
    <row r="1" spans="1:12" s="27" customFormat="1" ht="76.5" customHeight="1" thickBot="1" x14ac:dyDescent="0.55000000000000004">
      <c r="A1" s="547" t="s">
        <v>0</v>
      </c>
      <c r="B1" s="547"/>
      <c r="C1" s="28" t="s">
        <v>694</v>
      </c>
      <c r="D1" s="28" t="s">
        <v>2</v>
      </c>
      <c r="E1" s="28" t="s">
        <v>3</v>
      </c>
      <c r="F1" s="28" t="s">
        <v>4</v>
      </c>
      <c r="G1" s="28"/>
      <c r="H1" s="28" t="s">
        <v>5</v>
      </c>
      <c r="I1" s="28" t="s">
        <v>3</v>
      </c>
      <c r="J1" s="28" t="s">
        <v>6</v>
      </c>
      <c r="K1" s="549" t="s">
        <v>7</v>
      </c>
      <c r="L1" s="549"/>
    </row>
    <row r="2" spans="1:12" s="69" customFormat="1" ht="15.9" thickTop="1" x14ac:dyDescent="0.35">
      <c r="A2" s="67"/>
      <c r="B2" s="186"/>
      <c r="C2" s="17"/>
      <c r="D2" s="24" t="s">
        <v>8</v>
      </c>
      <c r="E2" s="24" t="s">
        <v>8</v>
      </c>
      <c r="F2" s="24" t="s">
        <v>8</v>
      </c>
      <c r="G2" s="25"/>
      <c r="H2" s="24" t="s">
        <v>8</v>
      </c>
      <c r="I2" s="24" t="s">
        <v>8</v>
      </c>
      <c r="J2" s="24" t="s">
        <v>8</v>
      </c>
      <c r="K2" s="23" t="s">
        <v>8</v>
      </c>
      <c r="L2" s="22" t="s">
        <v>9</v>
      </c>
    </row>
    <row r="3" spans="1:12" ht="15.45" x14ac:dyDescent="0.35">
      <c r="B3" s="188"/>
      <c r="C3" s="17"/>
      <c r="D3" s="16"/>
      <c r="E3" s="16"/>
      <c r="F3" s="16"/>
      <c r="G3" s="16"/>
      <c r="H3" s="16"/>
      <c r="I3" s="16"/>
      <c r="J3" s="16"/>
      <c r="K3" s="23"/>
      <c r="L3" s="22"/>
    </row>
    <row r="4" spans="1:12" ht="35.6" thickBot="1" x14ac:dyDescent="0.4">
      <c r="A4" s="275"/>
      <c r="B4" s="461" t="s">
        <v>1097</v>
      </c>
      <c r="C4" s="17"/>
      <c r="D4" s="16"/>
      <c r="E4" s="16"/>
      <c r="F4" s="16"/>
      <c r="G4" s="16"/>
      <c r="H4" s="16"/>
      <c r="I4" s="16"/>
      <c r="J4" s="16"/>
      <c r="K4" s="23"/>
      <c r="L4" s="22"/>
    </row>
    <row r="5" spans="1:12" ht="15.9" thickTop="1" x14ac:dyDescent="0.35">
      <c r="A5" s="366"/>
      <c r="B5" s="367"/>
      <c r="C5" s="106"/>
      <c r="D5" s="16"/>
      <c r="E5" s="16"/>
      <c r="F5" s="16"/>
      <c r="G5" s="16"/>
      <c r="H5" s="16"/>
      <c r="I5" s="16"/>
      <c r="J5" s="16"/>
      <c r="K5" s="44"/>
      <c r="L5" s="8"/>
    </row>
    <row r="6" spans="1:12" ht="30" x14ac:dyDescent="0.35">
      <c r="A6" s="368" t="s">
        <v>1098</v>
      </c>
      <c r="B6" s="49" t="s">
        <v>1099</v>
      </c>
      <c r="C6" s="106"/>
      <c r="D6" s="16"/>
      <c r="E6" s="16"/>
      <c r="F6" s="16"/>
      <c r="G6" s="16"/>
      <c r="H6" s="16"/>
      <c r="I6" s="16"/>
      <c r="J6" s="16"/>
      <c r="K6" s="44"/>
      <c r="L6" s="8"/>
    </row>
    <row r="7" spans="1:12" ht="15" x14ac:dyDescent="0.35">
      <c r="A7" s="368" t="s">
        <v>1098</v>
      </c>
      <c r="B7" s="49" t="s">
        <v>1100</v>
      </c>
      <c r="C7" s="106"/>
      <c r="D7" s="16"/>
      <c r="E7" s="16"/>
      <c r="F7" s="16"/>
      <c r="G7" s="16"/>
      <c r="H7" s="16"/>
      <c r="I7" s="16"/>
      <c r="J7" s="16"/>
      <c r="K7" s="44"/>
      <c r="L7" s="8"/>
    </row>
    <row r="8" spans="1:12" ht="15" x14ac:dyDescent="0.35">
      <c r="A8" s="368">
        <v>1</v>
      </c>
      <c r="B8" s="49" t="s">
        <v>1101</v>
      </c>
      <c r="C8" s="106" t="s">
        <v>11</v>
      </c>
      <c r="D8" s="16">
        <v>9</v>
      </c>
      <c r="E8" s="16"/>
      <c r="F8" s="16">
        <f t="shared" ref="F8:F16" si="0">D8+E8</f>
        <v>9</v>
      </c>
      <c r="G8" s="16"/>
      <c r="H8" s="16">
        <v>9.9</v>
      </c>
      <c r="I8" s="16"/>
      <c r="J8" s="16">
        <f t="shared" ref="J8:J16" si="1">H8+I8</f>
        <v>9.9</v>
      </c>
      <c r="K8" s="9">
        <f t="shared" ref="K8:K16" si="2">J8-F8</f>
        <v>0.90000000000000036</v>
      </c>
      <c r="L8" s="8">
        <f t="shared" ref="L8:L16" si="3">IF(F8="","NEW",K8/F8)</f>
        <v>0.10000000000000003</v>
      </c>
    </row>
    <row r="9" spans="1:12" ht="15" x14ac:dyDescent="0.35">
      <c r="A9" s="368">
        <f t="shared" ref="A9:A16" si="4">+A8+1</f>
        <v>2</v>
      </c>
      <c r="B9" s="49" t="s">
        <v>1556</v>
      </c>
      <c r="C9" s="106" t="s">
        <v>11</v>
      </c>
      <c r="D9" s="16">
        <v>27</v>
      </c>
      <c r="E9" s="16"/>
      <c r="F9" s="16">
        <f t="shared" si="0"/>
        <v>27</v>
      </c>
      <c r="G9" s="16"/>
      <c r="H9" s="16">
        <v>29.7</v>
      </c>
      <c r="I9" s="16"/>
      <c r="J9" s="16">
        <f t="shared" si="1"/>
        <v>29.7</v>
      </c>
      <c r="K9" s="9">
        <f t="shared" si="2"/>
        <v>2.6999999999999993</v>
      </c>
      <c r="L9" s="8">
        <f t="shared" si="3"/>
        <v>9.9999999999999978E-2</v>
      </c>
    </row>
    <row r="10" spans="1:12" ht="15" x14ac:dyDescent="0.35">
      <c r="A10" s="368">
        <f t="shared" si="4"/>
        <v>3</v>
      </c>
      <c r="B10" s="49" t="s">
        <v>1102</v>
      </c>
      <c r="C10" s="106" t="s">
        <v>11</v>
      </c>
      <c r="D10" s="16">
        <v>9</v>
      </c>
      <c r="E10" s="16"/>
      <c r="F10" s="16">
        <f t="shared" si="0"/>
        <v>9</v>
      </c>
      <c r="G10" s="16"/>
      <c r="H10" s="16">
        <v>9.9</v>
      </c>
      <c r="I10" s="16"/>
      <c r="J10" s="16">
        <f t="shared" si="1"/>
        <v>9.9</v>
      </c>
      <c r="K10" s="9">
        <f t="shared" si="2"/>
        <v>0.90000000000000036</v>
      </c>
      <c r="L10" s="8">
        <f t="shared" si="3"/>
        <v>0.10000000000000003</v>
      </c>
    </row>
    <row r="11" spans="1:12" ht="15" x14ac:dyDescent="0.35">
      <c r="A11" s="368">
        <f t="shared" si="4"/>
        <v>4</v>
      </c>
      <c r="B11" s="49" t="s">
        <v>1103</v>
      </c>
      <c r="C11" s="106" t="s">
        <v>11</v>
      </c>
      <c r="D11" s="16">
        <v>39.17</v>
      </c>
      <c r="E11" s="16">
        <f t="shared" ref="E11:E16" si="5">ROUND(D11*0.2,2)</f>
        <v>7.83</v>
      </c>
      <c r="F11" s="16">
        <f t="shared" si="0"/>
        <v>47</v>
      </c>
      <c r="G11" s="16"/>
      <c r="H11" s="16">
        <v>43.33</v>
      </c>
      <c r="I11" s="16">
        <f t="shared" ref="I11:I16" si="6">ROUND(H11*0.2,2)</f>
        <v>8.67</v>
      </c>
      <c r="J11" s="16">
        <f t="shared" si="1"/>
        <v>52</v>
      </c>
      <c r="K11" s="9">
        <f t="shared" si="2"/>
        <v>5</v>
      </c>
      <c r="L11" s="8">
        <f t="shared" si="3"/>
        <v>0.10638297872340426</v>
      </c>
    </row>
    <row r="12" spans="1:12" ht="15" customHeight="1" x14ac:dyDescent="0.35">
      <c r="A12" s="368">
        <f t="shared" si="4"/>
        <v>5</v>
      </c>
      <c r="B12" s="49" t="s">
        <v>1104</v>
      </c>
      <c r="C12" s="106" t="s">
        <v>11</v>
      </c>
      <c r="D12" s="16">
        <v>10</v>
      </c>
      <c r="E12" s="16">
        <f t="shared" si="5"/>
        <v>2</v>
      </c>
      <c r="F12" s="16">
        <f t="shared" si="0"/>
        <v>12</v>
      </c>
      <c r="G12" s="16"/>
      <c r="H12" s="16">
        <v>11</v>
      </c>
      <c r="I12" s="16">
        <f t="shared" si="6"/>
        <v>2.2000000000000002</v>
      </c>
      <c r="J12" s="16">
        <f t="shared" si="1"/>
        <v>13.2</v>
      </c>
      <c r="K12" s="9">
        <f t="shared" si="2"/>
        <v>1.1999999999999993</v>
      </c>
      <c r="L12" s="8">
        <f t="shared" si="3"/>
        <v>9.9999999999999936E-2</v>
      </c>
    </row>
    <row r="13" spans="1:12" ht="15" customHeight="1" x14ac:dyDescent="0.35">
      <c r="A13" s="368">
        <f t="shared" si="4"/>
        <v>6</v>
      </c>
      <c r="B13" s="49" t="s">
        <v>1105</v>
      </c>
      <c r="C13" s="106" t="s">
        <v>11</v>
      </c>
      <c r="D13" s="16">
        <v>10.83</v>
      </c>
      <c r="E13" s="16">
        <f t="shared" si="5"/>
        <v>2.17</v>
      </c>
      <c r="F13" s="16">
        <f t="shared" si="0"/>
        <v>13</v>
      </c>
      <c r="G13" s="16"/>
      <c r="H13" s="16">
        <v>11.92</v>
      </c>
      <c r="I13" s="16">
        <f t="shared" si="6"/>
        <v>2.38</v>
      </c>
      <c r="J13" s="16">
        <f t="shared" si="1"/>
        <v>14.3</v>
      </c>
      <c r="K13" s="9">
        <f t="shared" si="2"/>
        <v>1.3000000000000007</v>
      </c>
      <c r="L13" s="8">
        <f t="shared" si="3"/>
        <v>0.10000000000000006</v>
      </c>
    </row>
    <row r="14" spans="1:12" ht="15" customHeight="1" x14ac:dyDescent="0.35">
      <c r="A14" s="368">
        <f t="shared" si="4"/>
        <v>7</v>
      </c>
      <c r="B14" s="369" t="s">
        <v>1106</v>
      </c>
      <c r="C14" s="106" t="s">
        <v>11</v>
      </c>
      <c r="D14" s="16">
        <v>10.83</v>
      </c>
      <c r="E14" s="16">
        <f t="shared" si="5"/>
        <v>2.17</v>
      </c>
      <c r="F14" s="16">
        <f t="shared" si="0"/>
        <v>13</v>
      </c>
      <c r="G14" s="16"/>
      <c r="H14" s="16">
        <v>11.92</v>
      </c>
      <c r="I14" s="16">
        <f t="shared" si="6"/>
        <v>2.38</v>
      </c>
      <c r="J14" s="16">
        <f t="shared" si="1"/>
        <v>14.3</v>
      </c>
      <c r="K14" s="9">
        <f t="shared" si="2"/>
        <v>1.3000000000000007</v>
      </c>
      <c r="L14" s="8">
        <f t="shared" si="3"/>
        <v>0.10000000000000006</v>
      </c>
    </row>
    <row r="15" spans="1:12" ht="15" customHeight="1" x14ac:dyDescent="0.35">
      <c r="A15" s="368">
        <f t="shared" si="4"/>
        <v>8</v>
      </c>
      <c r="B15" s="369" t="s">
        <v>1107</v>
      </c>
      <c r="C15" s="106" t="s">
        <v>11</v>
      </c>
      <c r="D15" s="16">
        <v>10.83</v>
      </c>
      <c r="E15" s="16">
        <f t="shared" si="5"/>
        <v>2.17</v>
      </c>
      <c r="F15" s="16">
        <f t="shared" si="0"/>
        <v>13</v>
      </c>
      <c r="G15" s="16"/>
      <c r="H15" s="16">
        <v>11.92</v>
      </c>
      <c r="I15" s="16">
        <f t="shared" si="6"/>
        <v>2.38</v>
      </c>
      <c r="J15" s="16">
        <f t="shared" si="1"/>
        <v>14.3</v>
      </c>
      <c r="K15" s="9">
        <f t="shared" si="2"/>
        <v>1.3000000000000007</v>
      </c>
      <c r="L15" s="8">
        <f t="shared" si="3"/>
        <v>0.10000000000000006</v>
      </c>
    </row>
    <row r="16" spans="1:12" ht="15" customHeight="1" x14ac:dyDescent="0.35">
      <c r="A16" s="368">
        <f t="shared" si="4"/>
        <v>9</v>
      </c>
      <c r="B16" s="369" t="s">
        <v>1108</v>
      </c>
      <c r="C16" s="106" t="s">
        <v>11</v>
      </c>
      <c r="D16" s="16">
        <v>11.67</v>
      </c>
      <c r="E16" s="16">
        <f t="shared" si="5"/>
        <v>2.33</v>
      </c>
      <c r="F16" s="16">
        <f t="shared" si="0"/>
        <v>14</v>
      </c>
      <c r="G16" s="16"/>
      <c r="H16" s="16">
        <v>12.83</v>
      </c>
      <c r="I16" s="16">
        <f t="shared" si="6"/>
        <v>2.57</v>
      </c>
      <c r="J16" s="16">
        <f t="shared" si="1"/>
        <v>15.4</v>
      </c>
      <c r="K16" s="9">
        <f t="shared" si="2"/>
        <v>1.4000000000000004</v>
      </c>
      <c r="L16" s="8">
        <f t="shared" si="3"/>
        <v>0.10000000000000002</v>
      </c>
    </row>
    <row r="17" spans="1:12" ht="15" customHeight="1" x14ac:dyDescent="0.35">
      <c r="A17" s="368"/>
      <c r="B17" s="282"/>
      <c r="C17" s="106"/>
      <c r="D17" s="16"/>
      <c r="E17" s="16"/>
      <c r="F17" s="16"/>
      <c r="G17" s="16"/>
      <c r="H17" s="16"/>
      <c r="I17" s="16"/>
      <c r="J17" s="16"/>
      <c r="K17" s="9"/>
      <c r="L17" s="8"/>
    </row>
    <row r="18" spans="1:12" ht="18" thickBot="1" x14ac:dyDescent="0.4">
      <c r="A18" s="368"/>
      <c r="B18" s="452" t="s">
        <v>1109</v>
      </c>
      <c r="C18" s="106"/>
      <c r="D18" s="16"/>
      <c r="E18" s="16"/>
      <c r="F18" s="16"/>
      <c r="G18" s="16"/>
      <c r="H18" s="16"/>
      <c r="I18" s="16"/>
      <c r="J18" s="16"/>
      <c r="K18" s="9"/>
      <c r="L18" s="8"/>
    </row>
    <row r="19" spans="1:12" s="220" customFormat="1" ht="15" customHeight="1" thickTop="1" x14ac:dyDescent="0.3">
      <c r="A19" s="352"/>
      <c r="B19" s="76"/>
      <c r="C19" s="106"/>
      <c r="D19" s="16"/>
      <c r="E19" s="370"/>
      <c r="F19" s="370"/>
      <c r="G19" s="370"/>
      <c r="H19" s="16"/>
      <c r="I19" s="370"/>
      <c r="J19" s="370"/>
      <c r="K19" s="9"/>
      <c r="L19" s="8"/>
    </row>
    <row r="20" spans="1:12" s="220" customFormat="1" ht="15" customHeight="1" x14ac:dyDescent="0.3">
      <c r="A20" s="368"/>
      <c r="B20" s="294" t="s">
        <v>1110</v>
      </c>
      <c r="C20" s="106"/>
      <c r="D20" s="16"/>
      <c r="E20" s="370"/>
      <c r="F20" s="16"/>
      <c r="G20" s="370"/>
      <c r="H20" s="16"/>
      <c r="I20" s="370"/>
      <c r="J20" s="16"/>
      <c r="K20" s="9"/>
      <c r="L20" s="8"/>
    </row>
    <row r="21" spans="1:12" s="220" customFormat="1" ht="15" x14ac:dyDescent="0.3">
      <c r="A21" s="368"/>
      <c r="B21" s="294" t="s">
        <v>1111</v>
      </c>
      <c r="C21" s="106"/>
      <c r="D21" s="16"/>
      <c r="E21" s="370"/>
      <c r="F21" s="371"/>
      <c r="G21" s="370"/>
      <c r="H21" s="16"/>
      <c r="I21" s="370"/>
      <c r="J21" s="371"/>
      <c r="K21" s="9"/>
      <c r="L21" s="8"/>
    </row>
    <row r="22" spans="1:12" s="220" customFormat="1" ht="15" x14ac:dyDescent="0.3">
      <c r="A22" s="368"/>
      <c r="B22" s="760" t="s">
        <v>1557</v>
      </c>
      <c r="C22" s="106"/>
      <c r="D22" s="16"/>
      <c r="E22" s="370"/>
      <c r="F22" s="16"/>
      <c r="G22" s="370"/>
      <c r="H22" s="16"/>
      <c r="I22" s="370"/>
      <c r="J22" s="16"/>
      <c r="K22" s="9"/>
      <c r="L22" s="8"/>
    </row>
    <row r="23" spans="1:12" s="220" customFormat="1" ht="15" x14ac:dyDescent="0.3">
      <c r="A23" s="368"/>
      <c r="B23" s="372"/>
      <c r="C23" s="106"/>
      <c r="D23" s="16"/>
      <c r="E23" s="370"/>
      <c r="F23" s="16"/>
      <c r="G23" s="370"/>
      <c r="H23" s="16"/>
      <c r="I23" s="370"/>
      <c r="J23" s="16"/>
      <c r="K23" s="9"/>
      <c r="L23" s="8"/>
    </row>
    <row r="24" spans="1:12" ht="52" customHeight="1" thickBot="1" x14ac:dyDescent="0.4">
      <c r="A24" s="368"/>
      <c r="B24" s="439" t="s">
        <v>1112</v>
      </c>
      <c r="C24" s="660" t="s">
        <v>1113</v>
      </c>
      <c r="D24" s="661"/>
      <c r="E24" s="661"/>
      <c r="F24" s="661"/>
      <c r="G24" s="661"/>
      <c r="H24" s="661"/>
      <c r="I24" s="661"/>
      <c r="J24" s="661"/>
      <c r="K24" s="661"/>
      <c r="L24" s="662"/>
    </row>
    <row r="25" spans="1:12" ht="15" customHeight="1" x14ac:dyDescent="0.35">
      <c r="A25" s="368"/>
      <c r="B25" s="105" t="s">
        <v>1114</v>
      </c>
      <c r="C25" s="106"/>
      <c r="D25" s="16"/>
      <c r="E25" s="75"/>
      <c r="F25" s="16"/>
      <c r="G25" s="16"/>
      <c r="H25" s="16"/>
      <c r="I25" s="75"/>
      <c r="J25" s="16"/>
      <c r="K25" s="9"/>
      <c r="L25" s="8"/>
    </row>
    <row r="26" spans="1:12" ht="15" customHeight="1" x14ac:dyDescent="0.35">
      <c r="A26" s="368">
        <f>A16+1</f>
        <v>10</v>
      </c>
      <c r="B26" s="105" t="s">
        <v>1115</v>
      </c>
      <c r="C26" s="106" t="s">
        <v>11</v>
      </c>
      <c r="D26" s="16">
        <v>2166.67</v>
      </c>
      <c r="E26" s="16">
        <f>ROUND(D26*0.2,2)</f>
        <v>433.33</v>
      </c>
      <c r="F26" s="16">
        <f>D26+E26</f>
        <v>2600</v>
      </c>
      <c r="G26" s="16"/>
      <c r="H26" s="16">
        <v>2385</v>
      </c>
      <c r="I26" s="16">
        <f>ROUND(H26*0.2,2)</f>
        <v>477</v>
      </c>
      <c r="J26" s="16">
        <f>H26+I26</f>
        <v>2862</v>
      </c>
      <c r="K26" s="9">
        <f>J26-F26</f>
        <v>262</v>
      </c>
      <c r="L26" s="8">
        <f>IF(F26="","NEW",K26/F26)</f>
        <v>0.10076923076923076</v>
      </c>
    </row>
    <row r="27" spans="1:12" ht="15" customHeight="1" x14ac:dyDescent="0.35">
      <c r="A27" s="368">
        <f>A26+1</f>
        <v>11</v>
      </c>
      <c r="B27" s="105" t="s">
        <v>1116</v>
      </c>
      <c r="C27" s="106" t="s">
        <v>11</v>
      </c>
      <c r="D27" s="16">
        <v>1166.67</v>
      </c>
      <c r="E27" s="16">
        <f>ROUND(D27*0.2,2)</f>
        <v>233.33</v>
      </c>
      <c r="F27" s="16">
        <f>D27+E27</f>
        <v>1400</v>
      </c>
      <c r="G27" s="16"/>
      <c r="H27" s="16">
        <v>1283.33</v>
      </c>
      <c r="I27" s="16">
        <f>ROUND(H27*0.2,2)</f>
        <v>256.67</v>
      </c>
      <c r="J27" s="16">
        <f>H27+I27</f>
        <v>1540</v>
      </c>
      <c r="K27" s="9">
        <f>J27-F27</f>
        <v>140</v>
      </c>
      <c r="L27" s="8">
        <f>IF(F27="","NEW",K27/F27)</f>
        <v>0.1</v>
      </c>
    </row>
    <row r="28" spans="1:12" ht="15" customHeight="1" x14ac:dyDescent="0.35">
      <c r="A28" s="368"/>
      <c r="B28" s="105"/>
      <c r="C28" s="106"/>
      <c r="D28" s="16"/>
      <c r="E28" s="16"/>
      <c r="F28" s="16"/>
      <c r="G28" s="16"/>
      <c r="H28" s="16"/>
      <c r="I28" s="16"/>
      <c r="J28" s="16"/>
      <c r="K28" s="9"/>
      <c r="L28" s="8"/>
    </row>
    <row r="29" spans="1:12" ht="52" customHeight="1" thickBot="1" x14ac:dyDescent="0.4">
      <c r="A29" s="368"/>
      <c r="B29" s="439" t="s">
        <v>1117</v>
      </c>
      <c r="C29" s="660" t="s">
        <v>1118</v>
      </c>
      <c r="D29" s="661"/>
      <c r="E29" s="661"/>
      <c r="F29" s="661"/>
      <c r="G29" s="661"/>
      <c r="H29" s="661"/>
      <c r="I29" s="661"/>
      <c r="J29" s="661"/>
      <c r="K29" s="661"/>
      <c r="L29" s="662"/>
    </row>
    <row r="30" spans="1:12" ht="15" customHeight="1" x14ac:dyDescent="0.35">
      <c r="A30" s="368">
        <f>A27+1</f>
        <v>12</v>
      </c>
      <c r="B30" s="105" t="s">
        <v>1119</v>
      </c>
      <c r="C30" s="106" t="s">
        <v>11</v>
      </c>
      <c r="D30" s="16">
        <v>625</v>
      </c>
      <c r="E30" s="16">
        <f>ROUND(D30*0.2,2)</f>
        <v>125</v>
      </c>
      <c r="F30" s="16">
        <f>D30+E30</f>
        <v>750</v>
      </c>
      <c r="G30" s="16"/>
      <c r="H30" s="16">
        <v>687.5</v>
      </c>
      <c r="I30" s="16">
        <f>ROUND(H30*0.2,2)</f>
        <v>137.5</v>
      </c>
      <c r="J30" s="16">
        <f>H30+I30</f>
        <v>825</v>
      </c>
      <c r="K30" s="9">
        <f>J30-F30</f>
        <v>75</v>
      </c>
      <c r="L30" s="8">
        <f>IF(F30="","NEW",K30/F30)</f>
        <v>0.1</v>
      </c>
    </row>
    <row r="31" spans="1:12" ht="15" customHeight="1" x14ac:dyDescent="0.35">
      <c r="A31" s="368">
        <f>A30+1</f>
        <v>13</v>
      </c>
      <c r="B31" s="105" t="s">
        <v>1115</v>
      </c>
      <c r="C31" s="106" t="s">
        <v>11</v>
      </c>
      <c r="D31" s="16">
        <v>1666.67</v>
      </c>
      <c r="E31" s="16">
        <f>ROUND(D31*0.2,2)</f>
        <v>333.33</v>
      </c>
      <c r="F31" s="16">
        <f>D31+E31</f>
        <v>2000</v>
      </c>
      <c r="G31" s="16"/>
      <c r="H31" s="16">
        <v>1833.33</v>
      </c>
      <c r="I31" s="16">
        <f>ROUND(H31*0.2,2)</f>
        <v>366.67</v>
      </c>
      <c r="J31" s="16">
        <f>H31+I31</f>
        <v>2200</v>
      </c>
      <c r="K31" s="9">
        <f>J31-F31</f>
        <v>200</v>
      </c>
      <c r="L31" s="8">
        <f>IF(F31="","NEW",K31/F31)</f>
        <v>0.1</v>
      </c>
    </row>
    <row r="32" spans="1:12" ht="15" customHeight="1" x14ac:dyDescent="0.35">
      <c r="A32" s="368">
        <f>A31+1</f>
        <v>14</v>
      </c>
      <c r="B32" s="105" t="s">
        <v>1116</v>
      </c>
      <c r="C32" s="106" t="s">
        <v>11</v>
      </c>
      <c r="D32" s="16">
        <v>833.33</v>
      </c>
      <c r="E32" s="16">
        <f>ROUND(D32*0.2,2)</f>
        <v>166.67</v>
      </c>
      <c r="F32" s="16">
        <f>D32+E32</f>
        <v>1000</v>
      </c>
      <c r="G32" s="16"/>
      <c r="H32" s="16">
        <v>916.67</v>
      </c>
      <c r="I32" s="16">
        <f>ROUND(H32*0.2,2)</f>
        <v>183.33</v>
      </c>
      <c r="J32" s="16">
        <f>H32+I32</f>
        <v>1100</v>
      </c>
      <c r="K32" s="9">
        <f>J32-F32</f>
        <v>100</v>
      </c>
      <c r="L32" s="8">
        <f>IF(F32="","NEW",K32/F32)</f>
        <v>0.1</v>
      </c>
    </row>
    <row r="33" spans="1:12" ht="15" customHeight="1" x14ac:dyDescent="0.35">
      <c r="A33" s="368"/>
      <c r="B33" s="105"/>
      <c r="C33" s="106"/>
      <c r="D33" s="16"/>
      <c r="E33" s="16"/>
      <c r="F33" s="16"/>
      <c r="G33" s="16"/>
      <c r="H33" s="16"/>
      <c r="I33" s="16"/>
      <c r="J33" s="16"/>
      <c r="K33" s="9"/>
      <c r="L33" s="8"/>
    </row>
    <row r="34" spans="1:12" ht="15" customHeight="1" thickBot="1" x14ac:dyDescent="0.4">
      <c r="A34" s="368"/>
      <c r="B34" s="439" t="s">
        <v>1120</v>
      </c>
      <c r="C34" s="106"/>
      <c r="D34" s="16"/>
      <c r="E34" s="75"/>
      <c r="F34" s="16"/>
      <c r="G34" s="16"/>
      <c r="H34" s="16"/>
      <c r="I34" s="75"/>
      <c r="J34" s="16"/>
      <c r="K34" s="9"/>
      <c r="L34" s="8"/>
    </row>
    <row r="35" spans="1:12" ht="15" customHeight="1" x14ac:dyDescent="0.35">
      <c r="A35" s="368">
        <f>A32+1</f>
        <v>15</v>
      </c>
      <c r="B35" s="105" t="s">
        <v>1119</v>
      </c>
      <c r="C35" s="106" t="s">
        <v>11</v>
      </c>
      <c r="D35" s="16">
        <v>316.67</v>
      </c>
      <c r="E35" s="16">
        <f>ROUND(D35*0.2,2)</f>
        <v>63.33</v>
      </c>
      <c r="F35" s="16">
        <f>D35+E35</f>
        <v>380</v>
      </c>
      <c r="G35" s="16"/>
      <c r="H35" s="16">
        <v>348.33</v>
      </c>
      <c r="I35" s="16">
        <f>ROUND(H35*0.2,2)</f>
        <v>69.67</v>
      </c>
      <c r="J35" s="16">
        <f>H35+I35</f>
        <v>418</v>
      </c>
      <c r="K35" s="9">
        <f>J35-F35</f>
        <v>38</v>
      </c>
      <c r="L35" s="8">
        <f>IF(F35="","NEW",K35/F35)</f>
        <v>0.1</v>
      </c>
    </row>
    <row r="36" spans="1:12" ht="15" customHeight="1" x14ac:dyDescent="0.35">
      <c r="A36" s="368">
        <f>A35+1</f>
        <v>16</v>
      </c>
      <c r="B36" s="105" t="s">
        <v>1115</v>
      </c>
      <c r="C36" s="106" t="s">
        <v>11</v>
      </c>
      <c r="D36" s="16">
        <v>916.67</v>
      </c>
      <c r="E36" s="16">
        <f>ROUND(D36*0.2,2)</f>
        <v>183.33</v>
      </c>
      <c r="F36" s="16">
        <f>D36+E36</f>
        <v>1100</v>
      </c>
      <c r="G36" s="16"/>
      <c r="H36" s="16">
        <v>1004.17</v>
      </c>
      <c r="I36" s="16">
        <f>ROUND(H36*0.2,2)</f>
        <v>200.83</v>
      </c>
      <c r="J36" s="16">
        <f>H36+I36</f>
        <v>1205</v>
      </c>
      <c r="K36" s="9">
        <f>J36-F36</f>
        <v>105</v>
      </c>
      <c r="L36" s="8">
        <f>IF(F36="","NEW",K36/F36)</f>
        <v>9.5454545454545459E-2</v>
      </c>
    </row>
    <row r="37" spans="1:12" ht="15" customHeight="1" x14ac:dyDescent="0.35">
      <c r="A37" s="368">
        <f>A36+1</f>
        <v>17</v>
      </c>
      <c r="B37" s="105" t="s">
        <v>1116</v>
      </c>
      <c r="C37" s="106" t="s">
        <v>11</v>
      </c>
      <c r="D37" s="16">
        <v>458.33</v>
      </c>
      <c r="E37" s="16">
        <f>ROUND(D37*0.2,2)</f>
        <v>91.67</v>
      </c>
      <c r="F37" s="16">
        <f>D37+E37</f>
        <v>550</v>
      </c>
      <c r="G37" s="16"/>
      <c r="H37" s="16">
        <v>504.17</v>
      </c>
      <c r="I37" s="16">
        <f>ROUND(H37*0.2,2)</f>
        <v>100.83</v>
      </c>
      <c r="J37" s="16">
        <f>H37+I37</f>
        <v>605</v>
      </c>
      <c r="K37" s="9">
        <f>J37-F37</f>
        <v>55</v>
      </c>
      <c r="L37" s="8">
        <f>IF(F37="","NEW",K37/F37)</f>
        <v>0.1</v>
      </c>
    </row>
    <row r="38" spans="1:12" ht="15" customHeight="1" x14ac:dyDescent="0.35">
      <c r="A38" s="368"/>
      <c r="B38" s="105"/>
      <c r="C38" s="106"/>
      <c r="D38" s="16"/>
      <c r="E38" s="16"/>
      <c r="F38" s="16"/>
      <c r="G38" s="16"/>
      <c r="H38" s="16"/>
      <c r="I38" s="16"/>
      <c r="J38" s="16"/>
      <c r="K38" s="9"/>
      <c r="L38" s="8"/>
    </row>
    <row r="39" spans="1:12" ht="15" customHeight="1" x14ac:dyDescent="0.35">
      <c r="A39" s="368">
        <f>A37+1</f>
        <v>18</v>
      </c>
      <c r="B39" s="105" t="s">
        <v>1121</v>
      </c>
      <c r="C39" s="106" t="s">
        <v>11</v>
      </c>
      <c r="D39" s="16">
        <v>158.33000000000001</v>
      </c>
      <c r="E39" s="16">
        <f>ROUND(D39*0.2,2)</f>
        <v>31.67</v>
      </c>
      <c r="F39" s="16">
        <f>D39+E39</f>
        <v>190</v>
      </c>
      <c r="G39" s="16"/>
      <c r="H39" s="16">
        <v>175</v>
      </c>
      <c r="I39" s="16">
        <f>ROUND(H39*0.2,2)</f>
        <v>35</v>
      </c>
      <c r="J39" s="16">
        <f>H39+I39</f>
        <v>210</v>
      </c>
      <c r="K39" s="9">
        <f>J39-F39</f>
        <v>20</v>
      </c>
      <c r="L39" s="8">
        <f>IF(F39="","NEW",K39/F39)</f>
        <v>0.10526315789473684</v>
      </c>
    </row>
    <row r="40" spans="1:12" ht="15" customHeight="1" x14ac:dyDescent="0.35">
      <c r="A40" s="368">
        <f>A39+1</f>
        <v>19</v>
      </c>
      <c r="B40" s="105" t="s">
        <v>1122</v>
      </c>
      <c r="C40" s="106" t="s">
        <v>11</v>
      </c>
      <c r="D40" s="16">
        <v>350</v>
      </c>
      <c r="E40" s="16">
        <f>ROUND(D40*0.2,2)</f>
        <v>70</v>
      </c>
      <c r="F40" s="16">
        <f>D40+E40</f>
        <v>420</v>
      </c>
      <c r="G40" s="16"/>
      <c r="H40" s="16">
        <v>385</v>
      </c>
      <c r="I40" s="16">
        <f>ROUND(H40*0.2,2)</f>
        <v>77</v>
      </c>
      <c r="J40" s="16">
        <f>H40+I40</f>
        <v>462</v>
      </c>
      <c r="K40" s="9">
        <f>J40-F40</f>
        <v>42</v>
      </c>
      <c r="L40" s="8">
        <f>IF(F40="","NEW",K40/F40)</f>
        <v>0.1</v>
      </c>
    </row>
    <row r="41" spans="1:12" ht="30" x14ac:dyDescent="0.35">
      <c r="A41" s="368">
        <f>A40+1</f>
        <v>20</v>
      </c>
      <c r="B41" s="105" t="s">
        <v>1123</v>
      </c>
      <c r="C41" s="106" t="s">
        <v>11</v>
      </c>
      <c r="D41" s="16">
        <v>166.67</v>
      </c>
      <c r="E41" s="16">
        <f>ROUND(D41*0.2,2)</f>
        <v>33.33</v>
      </c>
      <c r="F41" s="16">
        <f>D41+E41</f>
        <v>200</v>
      </c>
      <c r="G41" s="16"/>
      <c r="H41" s="16">
        <v>183.33</v>
      </c>
      <c r="I41" s="16">
        <f>ROUND(H41*0.2,2)</f>
        <v>36.67</v>
      </c>
      <c r="J41" s="16">
        <f>H41+I41</f>
        <v>220</v>
      </c>
      <c r="K41" s="9">
        <f>J41-F41</f>
        <v>20</v>
      </c>
      <c r="L41" s="8">
        <f>IF(F41="","NEW",K41/F41)</f>
        <v>0.1</v>
      </c>
    </row>
    <row r="42" spans="1:12" ht="15" customHeight="1" x14ac:dyDescent="0.35">
      <c r="A42" s="368"/>
      <c r="B42" s="105"/>
      <c r="C42" s="106"/>
      <c r="D42" s="16"/>
      <c r="E42" s="16"/>
      <c r="F42" s="16"/>
      <c r="G42" s="16"/>
      <c r="H42" s="16"/>
      <c r="I42" s="16"/>
      <c r="J42" s="16"/>
      <c r="K42" s="9"/>
      <c r="L42" s="8"/>
    </row>
    <row r="43" spans="1:12" ht="30" customHeight="1" thickBot="1" x14ac:dyDescent="0.4">
      <c r="A43" s="368"/>
      <c r="B43" s="438" t="s">
        <v>1124</v>
      </c>
      <c r="C43" s="106"/>
      <c r="D43" s="16"/>
      <c r="E43" s="75"/>
      <c r="F43" s="16"/>
      <c r="G43" s="16"/>
      <c r="H43" s="16"/>
      <c r="I43" s="75"/>
      <c r="J43" s="16"/>
      <c r="K43" s="9"/>
      <c r="L43" s="8"/>
    </row>
    <row r="44" spans="1:12" ht="15" customHeight="1" x14ac:dyDescent="0.35">
      <c r="A44" s="368">
        <f>A41+1</f>
        <v>21</v>
      </c>
      <c r="B44" s="105" t="s">
        <v>1125</v>
      </c>
      <c r="C44" s="106" t="s">
        <v>11</v>
      </c>
      <c r="D44" s="550" t="s">
        <v>1126</v>
      </c>
      <c r="E44" s="551"/>
      <c r="F44" s="551"/>
      <c r="G44" s="551"/>
      <c r="H44" s="551"/>
      <c r="I44" s="551"/>
      <c r="J44" s="551"/>
      <c r="K44" s="551"/>
      <c r="L44" s="552"/>
    </row>
    <row r="45" spans="1:12" ht="15" customHeight="1" x14ac:dyDescent="0.35">
      <c r="A45" s="368">
        <f>A44+1</f>
        <v>22</v>
      </c>
      <c r="B45" s="105" t="s">
        <v>1127</v>
      </c>
      <c r="C45" s="106" t="s">
        <v>11</v>
      </c>
      <c r="D45" s="16">
        <v>70</v>
      </c>
      <c r="E45" s="75"/>
      <c r="F45" s="16">
        <f>D45+E45</f>
        <v>70</v>
      </c>
      <c r="G45" s="16"/>
      <c r="H45" s="16">
        <v>64.17</v>
      </c>
      <c r="I45" s="16">
        <f t="shared" ref="I45:I47" si="7">ROUND(H45*0.2,2)</f>
        <v>12.83</v>
      </c>
      <c r="J45" s="16">
        <f>H45+I45</f>
        <v>77</v>
      </c>
      <c r="K45" s="9">
        <f>J45-F45</f>
        <v>7</v>
      </c>
      <c r="L45" s="8">
        <f>IF(F45="","NEW",K45/F45)</f>
        <v>0.1</v>
      </c>
    </row>
    <row r="46" spans="1:12" ht="15" customHeight="1" x14ac:dyDescent="0.35">
      <c r="A46" s="368">
        <f>A45+1</f>
        <v>23</v>
      </c>
      <c r="B46" s="105" t="s">
        <v>1128</v>
      </c>
      <c r="C46" s="106" t="s">
        <v>11</v>
      </c>
      <c r="D46" s="16">
        <v>200</v>
      </c>
      <c r="E46" s="75"/>
      <c r="F46" s="16">
        <f>D46+E46</f>
        <v>200</v>
      </c>
      <c r="G46" s="16"/>
      <c r="H46" s="16">
        <v>183.33</v>
      </c>
      <c r="I46" s="16">
        <f t="shared" si="7"/>
        <v>36.67</v>
      </c>
      <c r="J46" s="16">
        <f>H46+I46</f>
        <v>220</v>
      </c>
      <c r="K46" s="9">
        <f>J46-F46</f>
        <v>20</v>
      </c>
      <c r="L46" s="8">
        <f>IF(F46="","NEW",K46/F46)</f>
        <v>0.1</v>
      </c>
    </row>
    <row r="47" spans="1:12" ht="15" customHeight="1" x14ac:dyDescent="0.35">
      <c r="A47" s="368">
        <f>A46+1</f>
        <v>24</v>
      </c>
      <c r="B47" s="105" t="s">
        <v>1129</v>
      </c>
      <c r="C47" s="106" t="s">
        <v>11</v>
      </c>
      <c r="D47" s="16">
        <v>110</v>
      </c>
      <c r="E47" s="75"/>
      <c r="F47" s="16">
        <f>D47+E47</f>
        <v>110</v>
      </c>
      <c r="G47" s="16"/>
      <c r="H47" s="16">
        <v>100.83</v>
      </c>
      <c r="I47" s="16">
        <f t="shared" si="7"/>
        <v>20.170000000000002</v>
      </c>
      <c r="J47" s="16">
        <f>H47+I47</f>
        <v>121</v>
      </c>
      <c r="K47" s="9">
        <f>J47-F47</f>
        <v>11</v>
      </c>
      <c r="L47" s="8">
        <f>IF(F47="","NEW",K47/F47)</f>
        <v>0.1</v>
      </c>
    </row>
    <row r="48" spans="1:12" ht="15" customHeight="1" x14ac:dyDescent="0.35">
      <c r="A48" s="368"/>
      <c r="B48" s="105"/>
      <c r="C48" s="106"/>
      <c r="D48" s="16"/>
      <c r="E48" s="75"/>
      <c r="F48" s="16"/>
      <c r="G48" s="16"/>
      <c r="H48" s="16"/>
      <c r="I48" s="75"/>
      <c r="J48" s="16"/>
      <c r="K48" s="9"/>
      <c r="L48" s="8"/>
    </row>
    <row r="49" spans="1:12" ht="15" customHeight="1" thickBot="1" x14ac:dyDescent="0.4">
      <c r="A49" s="368"/>
      <c r="B49" s="439" t="s">
        <v>1130</v>
      </c>
      <c r="C49" s="106"/>
      <c r="D49" s="16"/>
      <c r="E49" s="75"/>
      <c r="F49" s="16"/>
      <c r="G49" s="16"/>
      <c r="H49" s="16"/>
      <c r="I49" s="75"/>
      <c r="J49" s="16"/>
      <c r="K49" s="9"/>
      <c r="L49" s="8"/>
    </row>
    <row r="50" spans="1:12" ht="30" x14ac:dyDescent="0.35">
      <c r="A50" s="368">
        <f>A47+1</f>
        <v>25</v>
      </c>
      <c r="B50" s="105" t="s">
        <v>1131</v>
      </c>
      <c r="C50" s="106" t="s">
        <v>11</v>
      </c>
      <c r="D50" s="16">
        <v>156.5</v>
      </c>
      <c r="E50" s="75"/>
      <c r="F50" s="16">
        <f>D50+E50</f>
        <v>156.5</v>
      </c>
      <c r="G50" s="16"/>
      <c r="H50" s="16">
        <v>172</v>
      </c>
      <c r="I50" s="75"/>
      <c r="J50" s="16">
        <f>H50+I50</f>
        <v>172</v>
      </c>
      <c r="K50" s="9">
        <f>J50-F50</f>
        <v>15.5</v>
      </c>
      <c r="L50" s="8">
        <f>IF(F50="","NEW",K50/F50)</f>
        <v>9.9041533546325874E-2</v>
      </c>
    </row>
    <row r="51" spans="1:12" ht="15" customHeight="1" x14ac:dyDescent="0.35">
      <c r="A51" s="368">
        <f>A50+1</f>
        <v>26</v>
      </c>
      <c r="B51" s="105" t="s">
        <v>1132</v>
      </c>
      <c r="C51" s="106" t="s">
        <v>11</v>
      </c>
      <c r="D51" s="16">
        <v>156.5</v>
      </c>
      <c r="E51" s="75"/>
      <c r="F51" s="16">
        <f>D51+E51</f>
        <v>156.5</v>
      </c>
      <c r="G51" s="16"/>
      <c r="H51" s="16">
        <v>172</v>
      </c>
      <c r="I51" s="75"/>
      <c r="J51" s="16">
        <f>H51+I51</f>
        <v>172</v>
      </c>
      <c r="K51" s="9">
        <f>J51-F51</f>
        <v>15.5</v>
      </c>
      <c r="L51" s="8">
        <f>IF(F51="","NEW",K51/F51)</f>
        <v>9.9041533546325874E-2</v>
      </c>
    </row>
    <row r="52" spans="1:12" ht="30" x14ac:dyDescent="0.35">
      <c r="A52" s="368">
        <f>A51+1</f>
        <v>27</v>
      </c>
      <c r="B52" s="105" t="s">
        <v>1133</v>
      </c>
      <c r="C52" s="106" t="s">
        <v>11</v>
      </c>
      <c r="D52" s="16">
        <v>156.5</v>
      </c>
      <c r="E52" s="75"/>
      <c r="F52" s="16">
        <f>D52+E52</f>
        <v>156.5</v>
      </c>
      <c r="G52" s="16"/>
      <c r="H52" s="16">
        <v>172</v>
      </c>
      <c r="I52" s="75"/>
      <c r="J52" s="16">
        <f>H52+I52</f>
        <v>172</v>
      </c>
      <c r="K52" s="9">
        <f>J52-F52</f>
        <v>15.5</v>
      </c>
      <c r="L52" s="8">
        <f>IF(F52="","NEW",K52/F52)</f>
        <v>9.9041533546325874E-2</v>
      </c>
    </row>
    <row r="53" spans="1:12" ht="15" customHeight="1" x14ac:dyDescent="0.35">
      <c r="A53" s="368"/>
      <c r="B53" s="105"/>
      <c r="C53" s="106"/>
      <c r="D53" s="16"/>
      <c r="E53" s="75"/>
      <c r="F53" s="16"/>
      <c r="G53" s="16"/>
      <c r="H53" s="16"/>
      <c r="I53" s="75"/>
      <c r="J53" s="16"/>
      <c r="K53" s="9"/>
      <c r="L53" s="8"/>
    </row>
    <row r="54" spans="1:12" ht="15" customHeight="1" thickBot="1" x14ac:dyDescent="0.4">
      <c r="A54" s="368"/>
      <c r="B54" s="439" t="s">
        <v>1134</v>
      </c>
      <c r="C54" s="106"/>
      <c r="D54" s="16"/>
      <c r="E54" s="75"/>
      <c r="F54" s="16"/>
      <c r="G54" s="16"/>
      <c r="H54" s="16"/>
      <c r="I54" s="75"/>
      <c r="J54" s="16"/>
      <c r="K54" s="9"/>
      <c r="L54" s="8"/>
    </row>
    <row r="55" spans="1:12" ht="15" customHeight="1" x14ac:dyDescent="0.35">
      <c r="A55" s="368">
        <f>A52+1</f>
        <v>28</v>
      </c>
      <c r="B55" s="105" t="s">
        <v>1135</v>
      </c>
      <c r="C55" s="106" t="s">
        <v>11</v>
      </c>
      <c r="D55" s="16">
        <v>156.66999999999999</v>
      </c>
      <c r="E55" s="16">
        <f>ROUND(D55*0.2,2)</f>
        <v>31.33</v>
      </c>
      <c r="F55" s="16">
        <f>D55+E55</f>
        <v>188</v>
      </c>
      <c r="G55" s="16"/>
      <c r="H55" s="16">
        <v>172.5</v>
      </c>
      <c r="I55" s="16">
        <f>ROUND(H55*0.2,2)</f>
        <v>34.5</v>
      </c>
      <c r="J55" s="16">
        <f>H55+I55</f>
        <v>207</v>
      </c>
      <c r="K55" s="9">
        <f>J55-F55</f>
        <v>19</v>
      </c>
      <c r="L55" s="8">
        <f>IF(F55="","NEW",K55/F55)</f>
        <v>0.10106382978723404</v>
      </c>
    </row>
    <row r="56" spans="1:12" ht="15" customHeight="1" x14ac:dyDescent="0.35">
      <c r="A56" s="368">
        <f>A55+1</f>
        <v>29</v>
      </c>
      <c r="B56" s="105" t="s">
        <v>1136</v>
      </c>
      <c r="C56" s="106" t="s">
        <v>11</v>
      </c>
      <c r="D56" s="16">
        <v>208.33</v>
      </c>
      <c r="E56" s="16">
        <f>ROUND(D56*0.2,2)</f>
        <v>41.67</v>
      </c>
      <c r="F56" s="16">
        <f>D56+E56</f>
        <v>250</v>
      </c>
      <c r="G56" s="16"/>
      <c r="H56" s="16">
        <v>229.17</v>
      </c>
      <c r="I56" s="16">
        <f>ROUND(H56*0.2,2)</f>
        <v>45.83</v>
      </c>
      <c r="J56" s="16">
        <f>H56+I56</f>
        <v>275</v>
      </c>
      <c r="K56" s="9">
        <f>J56-F56</f>
        <v>25</v>
      </c>
      <c r="L56" s="8">
        <f>IF(F56="","NEW",K56/F56)</f>
        <v>0.1</v>
      </c>
    </row>
    <row r="57" spans="1:12" ht="15" customHeight="1" x14ac:dyDescent="0.35">
      <c r="A57" s="368">
        <f>A56+1</f>
        <v>30</v>
      </c>
      <c r="B57" s="105" t="s">
        <v>1137</v>
      </c>
      <c r="C57" s="106" t="s">
        <v>11</v>
      </c>
      <c r="D57" s="16">
        <v>260.42</v>
      </c>
      <c r="E57" s="16">
        <f>ROUND(D57*0.2,2)</f>
        <v>52.08</v>
      </c>
      <c r="F57" s="16">
        <f>D57+E57</f>
        <v>312.5</v>
      </c>
      <c r="G57" s="16"/>
      <c r="H57" s="16">
        <v>287.5</v>
      </c>
      <c r="I57" s="16">
        <f>ROUND(H57*0.2,2)</f>
        <v>57.5</v>
      </c>
      <c r="J57" s="16">
        <f>H57+I57</f>
        <v>345</v>
      </c>
      <c r="K57" s="9">
        <f>J57-F57</f>
        <v>32.5</v>
      </c>
      <c r="L57" s="8">
        <f>IF(F57="","NEW",K57/F57)</f>
        <v>0.104</v>
      </c>
    </row>
    <row r="58" spans="1:12" ht="15" customHeight="1" x14ac:dyDescent="0.35">
      <c r="A58" s="368"/>
      <c r="B58" s="105"/>
      <c r="C58" s="106"/>
      <c r="D58" s="16"/>
      <c r="E58" s="75"/>
      <c r="F58" s="16"/>
      <c r="G58" s="16"/>
      <c r="H58" s="16"/>
      <c r="I58" s="75"/>
      <c r="J58" s="16"/>
      <c r="K58" s="9"/>
      <c r="L58" s="8"/>
    </row>
    <row r="59" spans="1:12" ht="16.75" thickBot="1" x14ac:dyDescent="0.4">
      <c r="A59" s="368"/>
      <c r="B59" s="439" t="s">
        <v>1138</v>
      </c>
      <c r="C59" s="106"/>
      <c r="D59" s="16"/>
      <c r="E59" s="75"/>
      <c r="F59" s="16"/>
      <c r="G59" s="16"/>
      <c r="H59" s="16"/>
      <c r="I59" s="75"/>
      <c r="J59" s="16"/>
      <c r="K59" s="9"/>
      <c r="L59" s="8"/>
    </row>
    <row r="60" spans="1:12" ht="15" customHeight="1" x14ac:dyDescent="0.35">
      <c r="A60" s="368">
        <f>A57+1</f>
        <v>31</v>
      </c>
      <c r="B60" s="49" t="s">
        <v>1139</v>
      </c>
      <c r="C60" s="106" t="s">
        <v>11</v>
      </c>
      <c r="D60" s="16">
        <v>20</v>
      </c>
      <c r="E60" s="16"/>
      <c r="F60" s="16">
        <f>D60+E60</f>
        <v>20</v>
      </c>
      <c r="G60" s="16"/>
      <c r="H60" s="16">
        <v>22</v>
      </c>
      <c r="I60" s="16"/>
      <c r="J60" s="16">
        <f>H60+I60</f>
        <v>22</v>
      </c>
      <c r="K60" s="9">
        <f>J60-F60</f>
        <v>2</v>
      </c>
      <c r="L60" s="8">
        <f>IF(F60="","NEW",K60/F60)</f>
        <v>0.1</v>
      </c>
    </row>
    <row r="61" spans="1:12" ht="15" customHeight="1" x14ac:dyDescent="0.35">
      <c r="A61" s="368">
        <f>+A60+1</f>
        <v>32</v>
      </c>
      <c r="B61" s="49" t="s">
        <v>1140</v>
      </c>
      <c r="C61" s="106" t="s">
        <v>11</v>
      </c>
      <c r="D61" s="16">
        <v>153.33000000000001</v>
      </c>
      <c r="E61" s="16">
        <f>ROUND(D61*0.2,2)</f>
        <v>30.67</v>
      </c>
      <c r="F61" s="16">
        <f>D61+E61</f>
        <v>184</v>
      </c>
      <c r="G61" s="16"/>
      <c r="H61" s="16">
        <v>168.33</v>
      </c>
      <c r="I61" s="16">
        <f>ROUND(H61*0.2,2)</f>
        <v>33.67</v>
      </c>
      <c r="J61" s="16">
        <f>H61+I61</f>
        <v>202</v>
      </c>
      <c r="K61" s="9">
        <f>J61-F61</f>
        <v>18</v>
      </c>
      <c r="L61" s="8">
        <f>IF(F61="","NEW",K61/F61)</f>
        <v>9.7826086956521743E-2</v>
      </c>
    </row>
    <row r="62" spans="1:12" ht="15" customHeight="1" x14ac:dyDescent="0.35">
      <c r="A62" s="368">
        <f>+A61+1</f>
        <v>33</v>
      </c>
      <c r="B62" s="49" t="s">
        <v>1141</v>
      </c>
      <c r="C62" s="106" t="s">
        <v>11</v>
      </c>
      <c r="D62" s="16">
        <v>29.5</v>
      </c>
      <c r="E62" s="16"/>
      <c r="F62" s="16">
        <f>D62+E62</f>
        <v>29.5</v>
      </c>
      <c r="G62" s="16"/>
      <c r="H62" s="16">
        <v>32</v>
      </c>
      <c r="I62" s="16"/>
      <c r="J62" s="16">
        <f>H62+I62</f>
        <v>32</v>
      </c>
      <c r="K62" s="9">
        <f>J62-F62</f>
        <v>2.5</v>
      </c>
      <c r="L62" s="8">
        <f>IF(F62="","NEW",K62/F62)</f>
        <v>8.4745762711864403E-2</v>
      </c>
    </row>
    <row r="63" spans="1:12" ht="15" customHeight="1" x14ac:dyDescent="0.35">
      <c r="A63" s="368">
        <f>+A62+1</f>
        <v>34</v>
      </c>
      <c r="B63" s="49" t="s">
        <v>1142</v>
      </c>
      <c r="C63" s="106" t="s">
        <v>11</v>
      </c>
      <c r="D63" s="16">
        <v>89.5</v>
      </c>
      <c r="E63" s="16"/>
      <c r="F63" s="16">
        <f>D63+E63</f>
        <v>89.5</v>
      </c>
      <c r="G63" s="16"/>
      <c r="H63" s="16">
        <v>98</v>
      </c>
      <c r="I63" s="16"/>
      <c r="J63" s="16">
        <f>H63+I63</f>
        <v>98</v>
      </c>
      <c r="K63" s="9">
        <f>J63-F63</f>
        <v>8.5</v>
      </c>
      <c r="L63" s="8">
        <f>IF(F63="","NEW",K63/F63)</f>
        <v>9.4972067039106142E-2</v>
      </c>
    </row>
    <row r="64" spans="1:12" ht="15" customHeight="1" x14ac:dyDescent="0.35">
      <c r="A64" s="368"/>
      <c r="B64" s="49"/>
      <c r="C64" s="106"/>
      <c r="D64" s="16"/>
      <c r="E64" s="16"/>
      <c r="F64" s="16"/>
      <c r="G64" s="16"/>
      <c r="H64" s="16"/>
      <c r="I64" s="16"/>
      <c r="J64" s="16"/>
      <c r="K64" s="9"/>
      <c r="L64" s="8"/>
    </row>
    <row r="65" spans="1:16" ht="16.75" thickBot="1" x14ac:dyDescent="0.4">
      <c r="A65" s="237"/>
      <c r="B65" s="439" t="s">
        <v>1143</v>
      </c>
      <c r="C65" s="106"/>
      <c r="D65" s="16"/>
      <c r="E65" s="10"/>
      <c r="F65" s="10"/>
      <c r="G65" s="10"/>
      <c r="H65" s="16"/>
      <c r="I65" s="10"/>
      <c r="J65" s="10"/>
      <c r="K65" s="9"/>
      <c r="L65" s="8"/>
    </row>
    <row r="66" spans="1:16" ht="15" x14ac:dyDescent="0.35">
      <c r="A66" s="237">
        <f>A63+1</f>
        <v>35</v>
      </c>
      <c r="B66" s="105" t="s">
        <v>1144</v>
      </c>
      <c r="C66" s="106" t="s">
        <v>11</v>
      </c>
      <c r="D66" s="16">
        <v>412.5</v>
      </c>
      <c r="E66" s="75"/>
      <c r="F66" s="16">
        <f>D66+E66</f>
        <v>412.5</v>
      </c>
      <c r="G66" s="10"/>
      <c r="H66" s="16">
        <v>454</v>
      </c>
      <c r="I66" s="75"/>
      <c r="J66" s="16">
        <f>H66+I66</f>
        <v>454</v>
      </c>
      <c r="K66" s="9">
        <f>J66-F66</f>
        <v>41.5</v>
      </c>
      <c r="L66" s="8">
        <f>IF(F66="","NEW",K66/F66)</f>
        <v>0.1006060606060606</v>
      </c>
    </row>
    <row r="67" spans="1:16" ht="15" x14ac:dyDescent="0.35">
      <c r="A67" s="237">
        <f>A66+1</f>
        <v>36</v>
      </c>
      <c r="B67" s="105" t="s">
        <v>1145</v>
      </c>
      <c r="C67" s="106" t="s">
        <v>11</v>
      </c>
      <c r="D67" s="16">
        <v>295</v>
      </c>
      <c r="E67" s="10"/>
      <c r="F67" s="16">
        <f>D67+E67</f>
        <v>295</v>
      </c>
      <c r="G67" s="10"/>
      <c r="H67" s="16">
        <v>324</v>
      </c>
      <c r="I67" s="10"/>
      <c r="J67" s="16">
        <f>H67+I67</f>
        <v>324</v>
      </c>
      <c r="K67" s="9">
        <f>J67-F67</f>
        <v>29</v>
      </c>
      <c r="L67" s="8">
        <f>IF(F67="","NEW",K67/F67)</f>
        <v>9.8305084745762716E-2</v>
      </c>
    </row>
    <row r="68" spans="1:16" ht="15" x14ac:dyDescent="0.35">
      <c r="A68" s="237"/>
      <c r="B68" s="373"/>
      <c r="C68" s="106"/>
      <c r="D68" s="16"/>
      <c r="E68" s="374"/>
      <c r="F68" s="375"/>
      <c r="G68" s="374"/>
      <c r="H68" s="16"/>
      <c r="I68" s="374"/>
      <c r="J68" s="375"/>
      <c r="K68" s="9"/>
      <c r="L68" s="8"/>
    </row>
    <row r="69" spans="1:16" ht="15" customHeight="1" thickBot="1" x14ac:dyDescent="0.4">
      <c r="A69" s="237"/>
      <c r="B69" s="439" t="s">
        <v>1146</v>
      </c>
      <c r="C69" s="106"/>
      <c r="D69" s="16"/>
      <c r="E69" s="374"/>
      <c r="F69" s="374"/>
      <c r="G69" s="374"/>
      <c r="H69" s="16"/>
      <c r="I69" s="374"/>
      <c r="J69" s="374"/>
      <c r="K69" s="9"/>
      <c r="L69" s="8"/>
    </row>
    <row r="70" spans="1:16" ht="15" customHeight="1" x14ac:dyDescent="0.35">
      <c r="A70" s="237">
        <f>A67+1</f>
        <v>37</v>
      </c>
      <c r="B70" s="105" t="s">
        <v>1147</v>
      </c>
      <c r="C70" s="106" t="s">
        <v>11</v>
      </c>
      <c r="D70" s="16">
        <v>412.5</v>
      </c>
      <c r="E70" s="10"/>
      <c r="F70" s="16">
        <f>D70+E70</f>
        <v>412.5</v>
      </c>
      <c r="G70" s="10"/>
      <c r="H70" s="16">
        <v>415</v>
      </c>
      <c r="I70" s="10"/>
      <c r="J70" s="16">
        <f>H70+I70</f>
        <v>415</v>
      </c>
      <c r="K70" s="9">
        <f>J70-F70</f>
        <v>2.5</v>
      </c>
      <c r="L70" s="8">
        <f>IF(F70="","NEW",K70/F70)</f>
        <v>6.0606060606060606E-3</v>
      </c>
    </row>
    <row r="71" spans="1:16" s="376" customFormat="1" ht="15" customHeight="1" x14ac:dyDescent="0.35">
      <c r="A71" s="237">
        <f>A70+1</f>
        <v>38</v>
      </c>
      <c r="B71" s="105" t="s">
        <v>1148</v>
      </c>
      <c r="C71" s="106" t="s">
        <v>11</v>
      </c>
      <c r="D71" s="16">
        <v>707</v>
      </c>
      <c r="E71" s="10"/>
      <c r="F71" s="16">
        <f>D71+E71</f>
        <v>707</v>
      </c>
      <c r="G71" s="10"/>
      <c r="H71" s="16">
        <v>710</v>
      </c>
      <c r="I71" s="10"/>
      <c r="J71" s="16">
        <f>H71+I71</f>
        <v>710</v>
      </c>
      <c r="K71" s="9">
        <f>J71-F71</f>
        <v>3</v>
      </c>
      <c r="L71" s="8">
        <f>IF(F71="","NEW",K71/F71)</f>
        <v>4.2432814710042432E-3</v>
      </c>
      <c r="M71" s="39"/>
      <c r="N71" s="39"/>
      <c r="O71" s="39"/>
      <c r="P71" s="39"/>
    </row>
    <row r="72" spans="1:16" s="376" customFormat="1" ht="15" customHeight="1" x14ac:dyDescent="0.35">
      <c r="A72" s="237">
        <f>A71+1</f>
        <v>39</v>
      </c>
      <c r="B72" s="105" t="s">
        <v>1149</v>
      </c>
      <c r="C72" s="106" t="s">
        <v>11</v>
      </c>
      <c r="D72" s="16">
        <v>1063</v>
      </c>
      <c r="E72" s="10"/>
      <c r="F72" s="16">
        <f>D72+E72</f>
        <v>1063</v>
      </c>
      <c r="G72" s="10"/>
      <c r="H72" s="16">
        <v>1100</v>
      </c>
      <c r="I72" s="10"/>
      <c r="J72" s="16">
        <f>H72+I72</f>
        <v>1100</v>
      </c>
      <c r="K72" s="9">
        <f>J72-F72</f>
        <v>37</v>
      </c>
      <c r="L72" s="8">
        <f>IF(F72="","NEW",K72/F72)</f>
        <v>3.4807149576669805E-2</v>
      </c>
      <c r="M72" s="39"/>
      <c r="N72" s="39"/>
      <c r="O72" s="39"/>
      <c r="P72" s="39"/>
    </row>
  </sheetData>
  <mergeCells count="5">
    <mergeCell ref="A1:B1"/>
    <mergeCell ref="K1:L1"/>
    <mergeCell ref="C24:L24"/>
    <mergeCell ref="C29:L29"/>
    <mergeCell ref="D44:L44"/>
  </mergeCells>
  <conditionalFormatting sqref="L5:L23 L25:L28">
    <cfRule type="cellIs" dxfId="11" priority="8" operator="equal">
      <formula>"NEW"</formula>
    </cfRule>
  </conditionalFormatting>
  <conditionalFormatting sqref="L30:L43">
    <cfRule type="cellIs" dxfId="10" priority="1" operator="equal">
      <formula>"NEW"</formula>
    </cfRule>
  </conditionalFormatting>
  <conditionalFormatting sqref="L45:L72">
    <cfRule type="cellIs" dxfId="9" priority="2" operator="equal">
      <formula>"NEW"</formula>
    </cfRule>
  </conditionalFormatting>
  <dataValidations count="1">
    <dataValidation type="list" allowBlank="1" showInputMessage="1" showErrorMessage="1" sqref="C5:C23 C25:C28 C30:C72" xr:uid="{D3F9A6C1-967B-4199-9085-F09A919EA38C}">
      <formula1>"Statutory, Full Cost Recovery, Discretionary, Third Party"</formula1>
    </dataValidation>
  </dataValidations>
  <hyperlinks>
    <hyperlink ref="B22" r:id="rId1" xr:uid="{754A511B-60DD-4950-83EE-7A7E3A07CA0A}"/>
  </hyperlinks>
  <printOptions horizontalCentered="1"/>
  <pageMargins left="0.70866141732283472" right="0.70866141732283472" top="0.74803149606299213" bottom="0.74803149606299213" header="0.31496062992125984" footer="0.31496062992125984"/>
  <pageSetup paperSize="9" scale="56" fitToHeight="0" orientation="landscape" r:id="rId2"/>
  <headerFooter alignWithMargins="0">
    <oddHeader>&amp;L&amp;"Arial,Bold"&amp;16PLACE - &amp;A&amp;C&amp;"Arial,Bold"&amp;16FEES AND CHARGES 2020/21</oddHeader>
    <oddFooter>&amp;L&amp;"Arial,Bold"&amp;16&amp;A&amp;C&amp;"Arial,Bold"&amp;16&amp;P</oddFooter>
  </headerFooter>
  <rowBreaks count="1" manualBreakCount="1">
    <brk id="58"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9174-5210-44BC-A0F0-1FBF1E1E7B2A}">
  <dimension ref="B2:G80"/>
  <sheetViews>
    <sheetView workbookViewId="0"/>
  </sheetViews>
  <sheetFormatPr defaultRowHeight="14.6" x14ac:dyDescent="0.4"/>
  <cols>
    <col min="2" max="2" width="14.84375" customWidth="1"/>
    <col min="3" max="3" width="41" bestFit="1" customWidth="1"/>
    <col min="4" max="4" width="32.15234375" customWidth="1"/>
    <col min="6" max="6" width="20.53515625" customWidth="1"/>
  </cols>
  <sheetData>
    <row r="2" spans="2:6" ht="15" thickBot="1" x14ac:dyDescent="0.45"/>
    <row r="3" spans="2:6" x14ac:dyDescent="0.4">
      <c r="B3" s="732"/>
      <c r="C3" s="733"/>
      <c r="D3" s="733"/>
      <c r="E3" s="733"/>
      <c r="F3" s="734"/>
    </row>
    <row r="4" spans="2:6" ht="19.75" thickBot="1" x14ac:dyDescent="0.45">
      <c r="B4" s="735" t="s">
        <v>1150</v>
      </c>
      <c r="C4" s="736"/>
      <c r="D4" s="736"/>
      <c r="E4" s="736"/>
      <c r="F4" s="737"/>
    </row>
    <row r="5" spans="2:6" ht="15" thickBot="1" x14ac:dyDescent="0.45">
      <c r="B5" s="738"/>
      <c r="C5" s="739"/>
      <c r="D5" s="739"/>
      <c r="E5" s="739"/>
      <c r="F5" s="740"/>
    </row>
    <row r="6" spans="2:6" ht="18" thickBot="1" x14ac:dyDescent="0.45">
      <c r="B6" s="741"/>
      <c r="C6" s="743" t="s">
        <v>1151</v>
      </c>
      <c r="D6" s="537" t="s">
        <v>1152</v>
      </c>
      <c r="E6" s="745" t="s">
        <v>1152</v>
      </c>
      <c r="F6" s="746"/>
    </row>
    <row r="7" spans="2:6" ht="18.45" thickTop="1" thickBot="1" x14ac:dyDescent="0.45">
      <c r="B7" s="742"/>
      <c r="C7" s="744"/>
      <c r="D7" s="536" t="s">
        <v>1153</v>
      </c>
      <c r="E7" s="747" t="s">
        <v>1154</v>
      </c>
      <c r="F7" s="748"/>
    </row>
    <row r="8" spans="2:6" x14ac:dyDescent="0.4">
      <c r="B8" s="669">
        <v>1.1000000000000001</v>
      </c>
      <c r="C8" s="504" t="s">
        <v>1155</v>
      </c>
      <c r="D8" s="689" t="s">
        <v>1156</v>
      </c>
      <c r="E8" s="722" t="s">
        <v>1157</v>
      </c>
      <c r="F8" s="723"/>
    </row>
    <row r="9" spans="2:6" ht="15" thickBot="1" x14ac:dyDescent="0.45">
      <c r="B9" s="670"/>
      <c r="C9" s="505" t="s">
        <v>1158</v>
      </c>
      <c r="D9" s="670"/>
      <c r="E9" s="724"/>
      <c r="F9" s="725"/>
    </row>
    <row r="10" spans="2:6" ht="24.9" x14ac:dyDescent="0.4">
      <c r="B10" s="669">
        <v>1.2</v>
      </c>
      <c r="C10" s="504" t="s">
        <v>1159</v>
      </c>
      <c r="D10" s="669" t="s">
        <v>1160</v>
      </c>
      <c r="E10" s="720" t="s">
        <v>1161</v>
      </c>
      <c r="F10" s="721"/>
    </row>
    <row r="11" spans="2:6" ht="42.65" customHeight="1" thickBot="1" x14ac:dyDescent="0.45">
      <c r="B11" s="670"/>
      <c r="C11" s="506" t="s">
        <v>1162</v>
      </c>
      <c r="D11" s="670"/>
      <c r="E11" s="724" t="s">
        <v>1163</v>
      </c>
      <c r="F11" s="725"/>
    </row>
    <row r="12" spans="2:6" ht="15" thickBot="1" x14ac:dyDescent="0.45">
      <c r="B12" s="507">
        <v>1.3</v>
      </c>
      <c r="C12" s="506" t="s">
        <v>1164</v>
      </c>
      <c r="D12" s="506" t="s">
        <v>1156</v>
      </c>
      <c r="E12" s="710" t="s">
        <v>1157</v>
      </c>
      <c r="F12" s="711"/>
    </row>
    <row r="13" spans="2:6" ht="68.150000000000006" customHeight="1" x14ac:dyDescent="0.4">
      <c r="B13" s="669">
        <v>1.4</v>
      </c>
      <c r="C13" s="669" t="s">
        <v>1165</v>
      </c>
      <c r="D13" s="504" t="s">
        <v>1166</v>
      </c>
      <c r="E13" s="720" t="s">
        <v>1167</v>
      </c>
      <c r="F13" s="721"/>
    </row>
    <row r="14" spans="2:6" ht="15" thickBot="1" x14ac:dyDescent="0.45">
      <c r="B14" s="670"/>
      <c r="C14" s="670"/>
      <c r="D14" s="506" t="s">
        <v>1168</v>
      </c>
      <c r="E14" s="724"/>
      <c r="F14" s="725"/>
    </row>
    <row r="15" spans="2:6" ht="30" customHeight="1" thickBot="1" x14ac:dyDescent="0.45">
      <c r="B15" s="507">
        <v>1.5</v>
      </c>
      <c r="C15" s="506" t="s">
        <v>1169</v>
      </c>
      <c r="D15" s="508">
        <v>500</v>
      </c>
      <c r="E15" s="712">
        <v>750</v>
      </c>
      <c r="F15" s="713"/>
    </row>
    <row r="16" spans="2:6" ht="49.75" x14ac:dyDescent="0.4">
      <c r="B16" s="669">
        <v>1.6</v>
      </c>
      <c r="C16" s="504" t="s">
        <v>1170</v>
      </c>
      <c r="D16" s="671">
        <v>500</v>
      </c>
      <c r="E16" s="726">
        <v>500</v>
      </c>
      <c r="F16" s="727"/>
    </row>
    <row r="17" spans="2:6" x14ac:dyDescent="0.4">
      <c r="B17" s="689"/>
      <c r="C17" s="504"/>
      <c r="D17" s="690"/>
      <c r="E17" s="728"/>
      <c r="F17" s="729"/>
    </row>
    <row r="18" spans="2:6" ht="50.15" thickBot="1" x14ac:dyDescent="0.45">
      <c r="B18" s="670"/>
      <c r="C18" s="506" t="s">
        <v>1171</v>
      </c>
      <c r="D18" s="672"/>
      <c r="E18" s="730"/>
      <c r="F18" s="731"/>
    </row>
    <row r="19" spans="2:6" ht="32.5" customHeight="1" thickBot="1" x14ac:dyDescent="0.45">
      <c r="B19" s="507">
        <v>1.7</v>
      </c>
      <c r="C19" s="506" t="s">
        <v>1172</v>
      </c>
      <c r="D19" s="508">
        <v>500</v>
      </c>
      <c r="E19" s="712">
        <v>500</v>
      </c>
      <c r="F19" s="713"/>
    </row>
    <row r="20" spans="2:6" ht="25" customHeight="1" x14ac:dyDescent="0.4">
      <c r="B20" s="669">
        <v>1.8</v>
      </c>
      <c r="C20" s="669" t="s">
        <v>1173</v>
      </c>
      <c r="D20" s="509">
        <v>500</v>
      </c>
      <c r="E20" s="720" t="s">
        <v>1174</v>
      </c>
      <c r="F20" s="721"/>
    </row>
    <row r="21" spans="2:6" x14ac:dyDescent="0.4">
      <c r="B21" s="689"/>
      <c r="C21" s="689"/>
      <c r="D21" s="504"/>
      <c r="E21" s="722"/>
      <c r="F21" s="723"/>
    </row>
    <row r="22" spans="2:6" ht="37.75" thickBot="1" x14ac:dyDescent="0.45">
      <c r="B22" s="670"/>
      <c r="C22" s="670"/>
      <c r="D22" s="506" t="s">
        <v>1175</v>
      </c>
      <c r="E22" s="724" t="s">
        <v>1176</v>
      </c>
      <c r="F22" s="725"/>
    </row>
    <row r="23" spans="2:6" x14ac:dyDescent="0.4">
      <c r="B23" s="669">
        <v>1.9</v>
      </c>
      <c r="C23" s="669" t="s">
        <v>1177</v>
      </c>
      <c r="D23" s="509">
        <v>500</v>
      </c>
      <c r="E23" s="714">
        <v>500</v>
      </c>
      <c r="F23" s="715"/>
    </row>
    <row r="24" spans="2:6" x14ac:dyDescent="0.4">
      <c r="B24" s="689"/>
      <c r="C24" s="689"/>
      <c r="D24" s="504"/>
      <c r="E24" s="716"/>
      <c r="F24" s="717"/>
    </row>
    <row r="25" spans="2:6" ht="37.75" thickBot="1" x14ac:dyDescent="0.45">
      <c r="B25" s="670"/>
      <c r="C25" s="670"/>
      <c r="D25" s="506" t="s">
        <v>1178</v>
      </c>
      <c r="E25" s="718"/>
      <c r="F25" s="719"/>
    </row>
    <row r="26" spans="2:6" ht="25.3" thickBot="1" x14ac:dyDescent="0.45">
      <c r="B26" s="511" t="s">
        <v>1179</v>
      </c>
      <c r="C26" s="506" t="s">
        <v>1180</v>
      </c>
      <c r="D26" s="506" t="s">
        <v>936</v>
      </c>
      <c r="E26" s="712">
        <v>40</v>
      </c>
      <c r="F26" s="713"/>
    </row>
    <row r="27" spans="2:6" ht="15" thickBot="1" x14ac:dyDescent="0.45">
      <c r="B27" s="507">
        <v>1.1100000000000001</v>
      </c>
      <c r="C27" s="506" t="s">
        <v>1181</v>
      </c>
      <c r="D27" s="508">
        <v>250</v>
      </c>
      <c r="E27" s="710" t="s">
        <v>1182</v>
      </c>
      <c r="F27" s="711"/>
    </row>
    <row r="28" spans="2:6" ht="25.3" thickBot="1" x14ac:dyDescent="0.45">
      <c r="B28" s="507">
        <v>1.1200000000000001</v>
      </c>
      <c r="C28" s="506" t="s">
        <v>1183</v>
      </c>
      <c r="D28" s="508">
        <v>500</v>
      </c>
      <c r="E28" s="712">
        <v>500</v>
      </c>
      <c r="F28" s="713"/>
    </row>
    <row r="29" spans="2:6" ht="25.3" thickBot="1" x14ac:dyDescent="0.45">
      <c r="B29" s="507">
        <v>1.1299999999999999</v>
      </c>
      <c r="C29" s="506" t="s">
        <v>1184</v>
      </c>
      <c r="D29" s="508">
        <v>250</v>
      </c>
      <c r="E29" s="710"/>
      <c r="F29" s="711"/>
    </row>
    <row r="30" spans="2:6" ht="15" thickBot="1" x14ac:dyDescent="0.45">
      <c r="B30" s="507">
        <v>1.1399999999999999</v>
      </c>
      <c r="C30" s="506" t="s">
        <v>1185</v>
      </c>
      <c r="D30" s="506" t="s">
        <v>936</v>
      </c>
      <c r="E30" s="712">
        <v>300</v>
      </c>
      <c r="F30" s="713"/>
    </row>
    <row r="31" spans="2:6" ht="15" thickBot="1" x14ac:dyDescent="0.45">
      <c r="B31" s="507">
        <v>1.1499999999999999</v>
      </c>
      <c r="C31" s="506" t="s">
        <v>1186</v>
      </c>
      <c r="D31" s="506" t="s">
        <v>936</v>
      </c>
      <c r="E31" s="712">
        <v>300</v>
      </c>
      <c r="F31" s="713"/>
    </row>
    <row r="32" spans="2:6" ht="37.299999999999997" x14ac:dyDescent="0.4">
      <c r="B32" s="669">
        <v>1.1599999999999999</v>
      </c>
      <c r="C32" s="669" t="s">
        <v>1187</v>
      </c>
      <c r="D32" s="504" t="s">
        <v>1188</v>
      </c>
      <c r="E32" s="675" t="s">
        <v>1189</v>
      </c>
      <c r="F32" s="676"/>
    </row>
    <row r="33" spans="2:7" ht="25.3" thickBot="1" x14ac:dyDescent="0.45">
      <c r="B33" s="670"/>
      <c r="C33" s="670"/>
      <c r="D33" s="506" t="s">
        <v>1190</v>
      </c>
      <c r="E33" s="679" t="s">
        <v>1191</v>
      </c>
      <c r="F33" s="680"/>
    </row>
    <row r="34" spans="2:7" ht="25.3" thickBot="1" x14ac:dyDescent="0.45">
      <c r="B34" s="507">
        <v>1.17</v>
      </c>
      <c r="C34" s="506" t="s">
        <v>1192</v>
      </c>
      <c r="D34" s="506" t="s">
        <v>1193</v>
      </c>
      <c r="E34" s="663">
        <v>300</v>
      </c>
      <c r="F34" s="664"/>
    </row>
    <row r="35" spans="2:7" ht="15" thickBot="1" x14ac:dyDescent="0.45">
      <c r="B35" s="507">
        <v>1.18</v>
      </c>
      <c r="C35" s="506" t="s">
        <v>1194</v>
      </c>
      <c r="D35" s="506" t="s">
        <v>1195</v>
      </c>
      <c r="E35" s="673" t="s">
        <v>936</v>
      </c>
      <c r="F35" s="674"/>
    </row>
    <row r="36" spans="2:7" ht="37.299999999999997" x14ac:dyDescent="0.4">
      <c r="B36" s="669">
        <v>1.19</v>
      </c>
      <c r="C36" s="669" t="s">
        <v>1196</v>
      </c>
      <c r="D36" s="504" t="s">
        <v>1197</v>
      </c>
      <c r="E36" s="675" t="s">
        <v>1198</v>
      </c>
      <c r="F36" s="676"/>
    </row>
    <row r="37" spans="2:7" x14ac:dyDescent="0.4">
      <c r="B37" s="689"/>
      <c r="C37" s="689"/>
      <c r="D37" s="504"/>
      <c r="E37" s="677"/>
      <c r="F37" s="678"/>
    </row>
    <row r="38" spans="2:7" ht="25.3" thickBot="1" x14ac:dyDescent="0.45">
      <c r="B38" s="670"/>
      <c r="C38" s="670"/>
      <c r="D38" s="506" t="s">
        <v>1199</v>
      </c>
      <c r="E38" s="679" t="s">
        <v>1200</v>
      </c>
      <c r="F38" s="680"/>
    </row>
    <row r="39" spans="2:7" ht="18" thickBot="1" x14ac:dyDescent="0.45">
      <c r="B39" s="706"/>
      <c r="C39" s="707"/>
      <c r="D39" s="538"/>
      <c r="E39" s="693" t="s">
        <v>1201</v>
      </c>
      <c r="F39" s="694"/>
      <c r="G39" s="705"/>
    </row>
    <row r="40" spans="2:7" ht="18.45" thickTop="1" thickBot="1" x14ac:dyDescent="0.45">
      <c r="B40" s="708" t="s">
        <v>1202</v>
      </c>
      <c r="C40" s="709"/>
      <c r="D40" s="535" t="s">
        <v>1203</v>
      </c>
      <c r="E40" s="697"/>
      <c r="F40" s="698"/>
      <c r="G40" s="705"/>
    </row>
    <row r="41" spans="2:7" ht="18.45" thickTop="1" thickBot="1" x14ac:dyDescent="0.45">
      <c r="B41" s="701"/>
      <c r="C41" s="702"/>
      <c r="D41" s="539"/>
      <c r="E41" s="695"/>
      <c r="F41" s="696"/>
      <c r="G41" s="705"/>
    </row>
    <row r="42" spans="2:7" ht="25.3" thickBot="1" x14ac:dyDescent="0.45">
      <c r="B42" s="507">
        <v>2.1</v>
      </c>
      <c r="C42" s="506" t="s">
        <v>1204</v>
      </c>
      <c r="D42" s="506" t="s">
        <v>936</v>
      </c>
      <c r="E42" s="679" t="s">
        <v>936</v>
      </c>
      <c r="F42" s="680"/>
      <c r="G42" s="503"/>
    </row>
    <row r="43" spans="2:7" ht="15" thickBot="1" x14ac:dyDescent="0.45">
      <c r="B43" s="507">
        <v>2.2000000000000002</v>
      </c>
      <c r="C43" s="506" t="s">
        <v>1205</v>
      </c>
      <c r="D43" s="506" t="s">
        <v>936</v>
      </c>
      <c r="E43" s="673" t="s">
        <v>936</v>
      </c>
      <c r="F43" s="674"/>
      <c r="G43" s="503"/>
    </row>
    <row r="44" spans="2:7" ht="15" thickBot="1" x14ac:dyDescent="0.45">
      <c r="B44" s="507">
        <v>2.2999999999999998</v>
      </c>
      <c r="C44" s="506" t="s">
        <v>1206</v>
      </c>
      <c r="D44" s="506" t="s">
        <v>936</v>
      </c>
      <c r="E44" s="673" t="s">
        <v>936</v>
      </c>
      <c r="F44" s="674"/>
      <c r="G44" s="503"/>
    </row>
    <row r="45" spans="2:7" ht="15" thickBot="1" x14ac:dyDescent="0.45">
      <c r="B45" s="507">
        <v>2.4</v>
      </c>
      <c r="C45" s="506" t="s">
        <v>1207</v>
      </c>
      <c r="D45" s="506" t="s">
        <v>1208</v>
      </c>
      <c r="E45" s="673" t="s">
        <v>1209</v>
      </c>
      <c r="F45" s="674"/>
      <c r="G45" s="503"/>
    </row>
    <row r="46" spans="2:7" ht="18" thickBot="1" x14ac:dyDescent="0.45">
      <c r="B46" s="706"/>
      <c r="C46" s="707"/>
      <c r="D46" s="538"/>
      <c r="E46" s="693" t="s">
        <v>1201</v>
      </c>
      <c r="F46" s="694"/>
      <c r="G46" s="705"/>
    </row>
    <row r="47" spans="2:7" ht="18.45" thickTop="1" thickBot="1" x14ac:dyDescent="0.45">
      <c r="B47" s="708" t="s">
        <v>1210</v>
      </c>
      <c r="C47" s="709"/>
      <c r="D47" s="535" t="s">
        <v>1203</v>
      </c>
      <c r="E47" s="697"/>
      <c r="F47" s="698"/>
      <c r="G47" s="705"/>
    </row>
    <row r="48" spans="2:7" ht="18.45" thickTop="1" thickBot="1" x14ac:dyDescent="0.45">
      <c r="B48" s="701"/>
      <c r="C48" s="702"/>
      <c r="D48" s="539"/>
      <c r="E48" s="695"/>
      <c r="F48" s="696"/>
      <c r="G48" s="705"/>
    </row>
    <row r="49" spans="2:7" ht="15" thickBot="1" x14ac:dyDescent="0.45">
      <c r="B49" s="507">
        <v>3.1</v>
      </c>
      <c r="C49" s="506" t="s">
        <v>1211</v>
      </c>
      <c r="D49" s="506"/>
      <c r="E49" s="667">
        <v>25</v>
      </c>
      <c r="F49" s="668"/>
      <c r="G49" s="503"/>
    </row>
    <row r="50" spans="2:7" ht="37.75" thickBot="1" x14ac:dyDescent="0.45">
      <c r="B50" s="507">
        <v>3.2</v>
      </c>
      <c r="C50" s="506" t="s">
        <v>1212</v>
      </c>
      <c r="D50" s="506"/>
      <c r="E50" s="663">
        <v>40</v>
      </c>
      <c r="F50" s="664"/>
      <c r="G50" s="503"/>
    </row>
    <row r="51" spans="2:7" ht="15" thickBot="1" x14ac:dyDescent="0.45">
      <c r="B51" s="507">
        <v>3.3</v>
      </c>
      <c r="C51" s="506" t="s">
        <v>1213</v>
      </c>
      <c r="D51" s="506"/>
      <c r="E51" s="663">
        <v>350</v>
      </c>
      <c r="F51" s="664"/>
      <c r="G51" s="503"/>
    </row>
    <row r="52" spans="2:7" ht="18" thickBot="1" x14ac:dyDescent="0.45">
      <c r="B52" s="706"/>
      <c r="C52" s="707"/>
      <c r="D52" s="538"/>
      <c r="E52" s="693" t="s">
        <v>1201</v>
      </c>
      <c r="F52" s="694"/>
      <c r="G52" s="705"/>
    </row>
    <row r="53" spans="2:7" ht="18.45" thickTop="1" thickBot="1" x14ac:dyDescent="0.45">
      <c r="B53" s="708" t="s">
        <v>1214</v>
      </c>
      <c r="C53" s="709"/>
      <c r="D53" s="535" t="s">
        <v>1203</v>
      </c>
      <c r="E53" s="697"/>
      <c r="F53" s="698"/>
      <c r="G53" s="705"/>
    </row>
    <row r="54" spans="2:7" ht="18.45" thickTop="1" thickBot="1" x14ac:dyDescent="0.45">
      <c r="B54" s="701"/>
      <c r="C54" s="702"/>
      <c r="D54" s="539"/>
      <c r="E54" s="695"/>
      <c r="F54" s="696"/>
      <c r="G54" s="705"/>
    </row>
    <row r="55" spans="2:7" x14ac:dyDescent="0.4">
      <c r="B55" s="689">
        <v>4.0999999999999996</v>
      </c>
      <c r="C55" s="689" t="s">
        <v>1215</v>
      </c>
      <c r="D55" s="689" t="s">
        <v>936</v>
      </c>
      <c r="E55" s="677" t="s">
        <v>1216</v>
      </c>
      <c r="F55" s="678"/>
      <c r="G55" s="705"/>
    </row>
    <row r="56" spans="2:7" ht="25.5" customHeight="1" x14ac:dyDescent="0.4">
      <c r="B56" s="689"/>
      <c r="C56" s="689"/>
      <c r="D56" s="689"/>
      <c r="E56" s="677" t="s">
        <v>1217</v>
      </c>
      <c r="F56" s="678"/>
      <c r="G56" s="705"/>
    </row>
    <row r="57" spans="2:7" ht="15" thickBot="1" x14ac:dyDescent="0.45">
      <c r="B57" s="670"/>
      <c r="C57" s="670"/>
      <c r="D57" s="670"/>
      <c r="E57" s="679" t="s">
        <v>1218</v>
      </c>
      <c r="F57" s="680"/>
      <c r="G57" s="705"/>
    </row>
    <row r="58" spans="2:7" ht="15" thickBot="1" x14ac:dyDescent="0.45">
      <c r="B58" s="699" t="s">
        <v>1219</v>
      </c>
      <c r="C58" s="700"/>
      <c r="D58" s="703" t="s">
        <v>1203</v>
      </c>
      <c r="E58" s="693" t="s">
        <v>1201</v>
      </c>
      <c r="F58" s="694"/>
      <c r="G58" s="705"/>
    </row>
    <row r="59" spans="2:7" ht="15.45" thickTop="1" thickBot="1" x14ac:dyDescent="0.45">
      <c r="B59" s="701"/>
      <c r="C59" s="702"/>
      <c r="D59" s="704"/>
      <c r="E59" s="695"/>
      <c r="F59" s="696"/>
      <c r="G59" s="705"/>
    </row>
    <row r="60" spans="2:7" ht="15" thickBot="1" x14ac:dyDescent="0.45">
      <c r="B60" s="507">
        <v>5.0999999999999996</v>
      </c>
      <c r="C60" s="506" t="s">
        <v>1220</v>
      </c>
      <c r="D60" s="506" t="s">
        <v>1001</v>
      </c>
      <c r="E60" s="679" t="s">
        <v>1221</v>
      </c>
      <c r="F60" s="680"/>
      <c r="G60" s="503"/>
    </row>
    <row r="61" spans="2:7" ht="25.3" thickBot="1" x14ac:dyDescent="0.45">
      <c r="B61" s="507">
        <v>5.2</v>
      </c>
      <c r="C61" s="506" t="s">
        <v>1222</v>
      </c>
      <c r="D61" s="506" t="s">
        <v>1223</v>
      </c>
      <c r="E61" s="673" t="s">
        <v>69</v>
      </c>
      <c r="F61" s="674"/>
      <c r="G61" s="503"/>
    </row>
    <row r="62" spans="2:7" ht="25.3" thickBot="1" x14ac:dyDescent="0.45">
      <c r="B62" s="507">
        <v>5.3</v>
      </c>
      <c r="C62" s="506" t="s">
        <v>1224</v>
      </c>
      <c r="D62" s="506" t="s">
        <v>598</v>
      </c>
      <c r="E62" s="663">
        <v>25</v>
      </c>
      <c r="F62" s="664"/>
      <c r="G62" s="503"/>
    </row>
    <row r="63" spans="2:7" ht="25.5" customHeight="1" thickBot="1" x14ac:dyDescent="0.45">
      <c r="B63" s="507">
        <v>5.4</v>
      </c>
      <c r="C63" s="506" t="s">
        <v>1225</v>
      </c>
      <c r="D63" s="506" t="s">
        <v>936</v>
      </c>
      <c r="E63" s="673" t="s">
        <v>1226</v>
      </c>
      <c r="F63" s="674"/>
      <c r="G63" s="503"/>
    </row>
    <row r="64" spans="2:7" ht="15" thickBot="1" x14ac:dyDescent="0.45">
      <c r="B64" s="512">
        <v>5.5</v>
      </c>
      <c r="C64" s="510" t="s">
        <v>1227</v>
      </c>
      <c r="D64" s="510" t="s">
        <v>69</v>
      </c>
      <c r="E64" s="673" t="s">
        <v>69</v>
      </c>
      <c r="F64" s="674"/>
    </row>
    <row r="65" spans="2:6" ht="15" thickBot="1" x14ac:dyDescent="0.45">
      <c r="B65" s="507">
        <v>5.6</v>
      </c>
      <c r="C65" s="506" t="s">
        <v>1228</v>
      </c>
      <c r="D65" s="506" t="s">
        <v>1229</v>
      </c>
      <c r="E65" s="673" t="s">
        <v>1229</v>
      </c>
      <c r="F65" s="674"/>
    </row>
    <row r="66" spans="2:6" x14ac:dyDescent="0.4">
      <c r="B66" s="669">
        <v>5.7</v>
      </c>
      <c r="C66" s="669" t="s">
        <v>1230</v>
      </c>
      <c r="D66" s="530" t="s">
        <v>1231</v>
      </c>
      <c r="E66" s="675" t="s">
        <v>1231</v>
      </c>
      <c r="F66" s="676"/>
    </row>
    <row r="67" spans="2:6" x14ac:dyDescent="0.4">
      <c r="B67" s="689"/>
      <c r="C67" s="689"/>
      <c r="D67" s="504"/>
      <c r="E67" s="677"/>
      <c r="F67" s="678"/>
    </row>
    <row r="68" spans="2:6" ht="37.75" thickBot="1" x14ac:dyDescent="0.45">
      <c r="B68" s="670"/>
      <c r="C68" s="670"/>
      <c r="D68" s="506" t="s">
        <v>1232</v>
      </c>
      <c r="E68" s="679" t="s">
        <v>1232</v>
      </c>
      <c r="F68" s="680"/>
    </row>
    <row r="69" spans="2:6" x14ac:dyDescent="0.4">
      <c r="B69" s="681" t="s">
        <v>1233</v>
      </c>
      <c r="C69" s="682"/>
      <c r="D69" s="682"/>
      <c r="E69" s="682"/>
      <c r="F69" s="683"/>
    </row>
    <row r="70" spans="2:6" ht="14.5" customHeight="1" x14ac:dyDescent="0.4">
      <c r="B70" s="684"/>
      <c r="C70" s="685"/>
      <c r="D70" s="685"/>
      <c r="E70" s="685"/>
      <c r="F70" s="686"/>
    </row>
    <row r="71" spans="2:6" x14ac:dyDescent="0.4">
      <c r="B71" s="684"/>
      <c r="C71" s="685"/>
      <c r="D71" s="685"/>
      <c r="E71" s="685"/>
      <c r="F71" s="686"/>
    </row>
    <row r="72" spans="2:6" ht="16.75" thickBot="1" x14ac:dyDescent="0.45">
      <c r="B72" s="540" t="s">
        <v>1234</v>
      </c>
      <c r="C72" s="541" t="s">
        <v>1235</v>
      </c>
      <c r="D72" s="541" t="s">
        <v>1236</v>
      </c>
      <c r="E72" s="687" t="s">
        <v>1201</v>
      </c>
      <c r="F72" s="688"/>
    </row>
    <row r="73" spans="2:6" ht="22" customHeight="1" x14ac:dyDescent="0.4">
      <c r="B73" s="689" t="s">
        <v>1237</v>
      </c>
      <c r="C73" s="504" t="s">
        <v>1238</v>
      </c>
      <c r="D73" s="690">
        <v>150</v>
      </c>
      <c r="E73" s="691">
        <v>150</v>
      </c>
      <c r="F73" s="692"/>
    </row>
    <row r="74" spans="2:6" ht="22" customHeight="1" thickBot="1" x14ac:dyDescent="0.45">
      <c r="B74" s="670"/>
      <c r="C74" s="506" t="s">
        <v>1239</v>
      </c>
      <c r="D74" s="672"/>
      <c r="E74" s="667"/>
      <c r="F74" s="668"/>
    </row>
    <row r="75" spans="2:6" ht="25.3" thickBot="1" x14ac:dyDescent="0.45">
      <c r="B75" s="507" t="s">
        <v>1240</v>
      </c>
      <c r="C75" s="506" t="s">
        <v>1241</v>
      </c>
      <c r="D75" s="508">
        <v>125</v>
      </c>
      <c r="E75" s="663">
        <v>125</v>
      </c>
      <c r="F75" s="664"/>
    </row>
    <row r="76" spans="2:6" ht="49.5" customHeight="1" x14ac:dyDescent="0.4">
      <c r="B76" s="669" t="s">
        <v>1242</v>
      </c>
      <c r="C76" s="504" t="s">
        <v>1243</v>
      </c>
      <c r="D76" s="671">
        <v>100</v>
      </c>
      <c r="E76" s="665">
        <v>100</v>
      </c>
      <c r="F76" s="666"/>
    </row>
    <row r="77" spans="2:6" ht="15" thickBot="1" x14ac:dyDescent="0.45">
      <c r="B77" s="670"/>
      <c r="C77" s="506" t="s">
        <v>1244</v>
      </c>
      <c r="D77" s="672"/>
      <c r="E77" s="667"/>
      <c r="F77" s="668"/>
    </row>
    <row r="78" spans="2:6" ht="37.75" thickBot="1" x14ac:dyDescent="0.45">
      <c r="B78" s="507" t="s">
        <v>1245</v>
      </c>
      <c r="C78" s="506" t="s">
        <v>1246</v>
      </c>
      <c r="D78" s="508">
        <v>85</v>
      </c>
      <c r="E78" s="663">
        <v>85</v>
      </c>
      <c r="F78" s="664"/>
    </row>
    <row r="79" spans="2:6" ht="62.6" thickBot="1" x14ac:dyDescent="0.45">
      <c r="B79" s="507" t="s">
        <v>1247</v>
      </c>
      <c r="C79" s="506"/>
      <c r="D79" s="508">
        <v>60</v>
      </c>
      <c r="E79" s="663">
        <v>60</v>
      </c>
      <c r="F79" s="664"/>
    </row>
    <row r="80" spans="2:6" ht="15" thickBot="1" x14ac:dyDescent="0.45">
      <c r="B80" s="507" t="s">
        <v>1248</v>
      </c>
      <c r="C80" s="506"/>
      <c r="D80" s="508">
        <v>45</v>
      </c>
      <c r="E80" s="663">
        <v>45</v>
      </c>
      <c r="F80" s="664"/>
    </row>
  </sheetData>
  <mergeCells count="104">
    <mergeCell ref="B3:F3"/>
    <mergeCell ref="B4:F4"/>
    <mergeCell ref="B5:F5"/>
    <mergeCell ref="B6:B7"/>
    <mergeCell ref="C6:C7"/>
    <mergeCell ref="E6:F6"/>
    <mergeCell ref="E7:F7"/>
    <mergeCell ref="E12:F12"/>
    <mergeCell ref="B13:B14"/>
    <mergeCell ref="C13:C14"/>
    <mergeCell ref="E13:F14"/>
    <mergeCell ref="E15:F15"/>
    <mergeCell ref="B16:B18"/>
    <mergeCell ref="D16:D18"/>
    <mergeCell ref="E16:F18"/>
    <mergeCell ref="B8:B9"/>
    <mergeCell ref="D8:D9"/>
    <mergeCell ref="E8:F9"/>
    <mergeCell ref="B10:B11"/>
    <mergeCell ref="D10:D11"/>
    <mergeCell ref="E10:F10"/>
    <mergeCell ref="E11:F11"/>
    <mergeCell ref="B23:B25"/>
    <mergeCell ref="C23:C25"/>
    <mergeCell ref="E23:F25"/>
    <mergeCell ref="E26:F26"/>
    <mergeCell ref="E27:F27"/>
    <mergeCell ref="E28:F28"/>
    <mergeCell ref="E19:F19"/>
    <mergeCell ref="B20:B22"/>
    <mergeCell ref="C20:C22"/>
    <mergeCell ref="E20:F20"/>
    <mergeCell ref="E21:F21"/>
    <mergeCell ref="E22:F22"/>
    <mergeCell ref="B36:B38"/>
    <mergeCell ref="C36:C38"/>
    <mergeCell ref="B39:C39"/>
    <mergeCell ref="B40:C40"/>
    <mergeCell ref="B41:C41"/>
    <mergeCell ref="G39:G41"/>
    <mergeCell ref="E38:F38"/>
    <mergeCell ref="E39:F41"/>
    <mergeCell ref="E29:F29"/>
    <mergeCell ref="E30:F30"/>
    <mergeCell ref="E31:F31"/>
    <mergeCell ref="B32:B33"/>
    <mergeCell ref="C32:C33"/>
    <mergeCell ref="G58:G59"/>
    <mergeCell ref="E32:F32"/>
    <mergeCell ref="E33:F33"/>
    <mergeCell ref="E34:F34"/>
    <mergeCell ref="E35:F35"/>
    <mergeCell ref="E36:F36"/>
    <mergeCell ref="E37:F37"/>
    <mergeCell ref="B54:C54"/>
    <mergeCell ref="G52:G54"/>
    <mergeCell ref="B55:B57"/>
    <mergeCell ref="C55:C57"/>
    <mergeCell ref="D55:D57"/>
    <mergeCell ref="G55:G57"/>
    <mergeCell ref="E52:F54"/>
    <mergeCell ref="E55:F55"/>
    <mergeCell ref="E56:F56"/>
    <mergeCell ref="E57:F57"/>
    <mergeCell ref="B46:C46"/>
    <mergeCell ref="B47:C47"/>
    <mergeCell ref="B48:C48"/>
    <mergeCell ref="G46:G48"/>
    <mergeCell ref="B52:C52"/>
    <mergeCell ref="B53:C53"/>
    <mergeCell ref="E50:F50"/>
    <mergeCell ref="E58:F59"/>
    <mergeCell ref="E60:F60"/>
    <mergeCell ref="E61:F61"/>
    <mergeCell ref="E62:F62"/>
    <mergeCell ref="E63:F63"/>
    <mergeCell ref="B66:B68"/>
    <mergeCell ref="C66:C68"/>
    <mergeCell ref="E42:F42"/>
    <mergeCell ref="E43:F43"/>
    <mergeCell ref="E44:F44"/>
    <mergeCell ref="E45:F45"/>
    <mergeCell ref="E46:F48"/>
    <mergeCell ref="E49:F49"/>
    <mergeCell ref="B58:C59"/>
    <mergeCell ref="D58:D59"/>
    <mergeCell ref="E51:F51"/>
    <mergeCell ref="E75:F75"/>
    <mergeCell ref="E76:F77"/>
    <mergeCell ref="E78:F78"/>
    <mergeCell ref="E79:F79"/>
    <mergeCell ref="E80:F80"/>
    <mergeCell ref="B76:B77"/>
    <mergeCell ref="D76:D77"/>
    <mergeCell ref="E64:F64"/>
    <mergeCell ref="E65:F65"/>
    <mergeCell ref="E66:F66"/>
    <mergeCell ref="E67:F67"/>
    <mergeCell ref="E68:F68"/>
    <mergeCell ref="B69:F71"/>
    <mergeCell ref="E72:F72"/>
    <mergeCell ref="B73:B74"/>
    <mergeCell ref="D73:D74"/>
    <mergeCell ref="E73:F74"/>
  </mergeCells>
  <hyperlinks>
    <hyperlink ref="C9" location="_ftn1" display="_ftn1" xr:uid="{70D8F6E7-B2A4-4C0F-AAFF-040DA17F3B55}"/>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221E-7713-4664-888F-4724E766A5AC}">
  <sheetPr>
    <pageSetUpPr fitToPage="1"/>
  </sheetPr>
  <dimension ref="A1:L116"/>
  <sheetViews>
    <sheetView zoomScale="70" zoomScaleNormal="70" zoomScaleSheetLayoutView="65" workbookViewId="0">
      <pane ySplit="1" topLeftCell="A2" activePane="bottomLeft" state="frozen"/>
      <selection pane="bottomLeft" activeCell="A2" sqref="A2"/>
    </sheetView>
  </sheetViews>
  <sheetFormatPr defaultColWidth="9.15234375" defaultRowHeight="15" x14ac:dyDescent="0.35"/>
  <cols>
    <col min="1" max="1" width="5.69140625" style="383" customWidth="1"/>
    <col min="2" max="2" width="100.69140625" style="214" customWidth="1"/>
    <col min="3" max="3" width="21" style="214" bestFit="1" customWidth="1"/>
    <col min="4" max="4" width="16" style="98" customWidth="1"/>
    <col min="5" max="5" width="13.69140625" style="98" customWidth="1"/>
    <col min="6" max="6" width="16.23046875" style="98" customWidth="1"/>
    <col min="7" max="7" width="3.69140625" style="98" customWidth="1"/>
    <col min="8" max="8" width="17.69140625" style="380" customWidth="1"/>
    <col min="9" max="9" width="14.15234375" style="380" customWidth="1"/>
    <col min="10" max="10" width="19.53515625" style="380" customWidth="1"/>
    <col min="11" max="11" width="11.15234375" style="380" customWidth="1"/>
    <col min="12" max="12" width="11.23046875" style="380" customWidth="1"/>
    <col min="13" max="16384" width="9.15234375" style="380"/>
  </cols>
  <sheetData>
    <row r="1" spans="1:12" s="325" customFormat="1" ht="58.3" thickBot="1" x14ac:dyDescent="0.55000000000000004">
      <c r="A1" s="749" t="s">
        <v>0</v>
      </c>
      <c r="B1" s="750"/>
      <c r="C1" s="28" t="s">
        <v>1</v>
      </c>
      <c r="D1" s="28" t="s">
        <v>2</v>
      </c>
      <c r="E1" s="28" t="s">
        <v>3</v>
      </c>
      <c r="F1" s="28" t="s">
        <v>4</v>
      </c>
      <c r="G1" s="28"/>
      <c r="H1" s="28" t="s">
        <v>5</v>
      </c>
      <c r="I1" s="28" t="s">
        <v>3</v>
      </c>
      <c r="J1" s="28" t="s">
        <v>6</v>
      </c>
      <c r="K1" s="549" t="s">
        <v>7</v>
      </c>
      <c r="L1" s="549"/>
    </row>
    <row r="2" spans="1:12" ht="16.5" customHeight="1" thickTop="1" x14ac:dyDescent="0.35">
      <c r="A2" s="377"/>
      <c r="B2" s="378"/>
      <c r="C2" s="378"/>
      <c r="D2" s="100"/>
      <c r="E2" s="100"/>
      <c r="F2" s="100"/>
      <c r="G2" s="100"/>
      <c r="H2" s="100"/>
      <c r="I2" s="100"/>
      <c r="J2" s="100"/>
      <c r="K2" s="379"/>
      <c r="L2" s="379"/>
    </row>
    <row r="3" spans="1:12" ht="15.45" x14ac:dyDescent="0.35">
      <c r="A3" s="377"/>
      <c r="B3" s="542"/>
      <c r="C3" s="378"/>
      <c r="D3" s="24" t="s">
        <v>8</v>
      </c>
      <c r="E3" s="24" t="s">
        <v>8</v>
      </c>
      <c r="F3" s="24" t="s">
        <v>8</v>
      </c>
      <c r="G3" s="24"/>
      <c r="H3" s="24" t="s">
        <v>8</v>
      </c>
      <c r="I3" s="24" t="s">
        <v>8</v>
      </c>
      <c r="J3" s="24" t="s">
        <v>8</v>
      </c>
      <c r="K3" s="23" t="s">
        <v>8</v>
      </c>
      <c r="L3" s="22" t="s">
        <v>9</v>
      </c>
    </row>
    <row r="4" spans="1:12" ht="18" thickBot="1" x14ac:dyDescent="0.4">
      <c r="A4" s="543"/>
      <c r="B4" s="461" t="s">
        <v>1249</v>
      </c>
      <c r="C4" s="17" t="s">
        <v>18</v>
      </c>
      <c r="D4" s="751" t="s">
        <v>1250</v>
      </c>
      <c r="E4" s="752"/>
      <c r="F4" s="753"/>
      <c r="G4" s="381"/>
      <c r="H4" s="550" t="s">
        <v>1251</v>
      </c>
      <c r="I4" s="551"/>
      <c r="J4" s="552"/>
      <c r="K4" s="20"/>
      <c r="L4" s="20"/>
    </row>
    <row r="5" spans="1:12" ht="17.149999999999999" thickTop="1" thickBot="1" x14ac:dyDescent="0.45">
      <c r="A5" s="382"/>
      <c r="B5" s="444" t="s">
        <v>1252</v>
      </c>
      <c r="C5" s="17"/>
      <c r="D5" s="10"/>
      <c r="E5" s="10"/>
      <c r="F5" s="10"/>
      <c r="G5" s="10"/>
      <c r="H5" s="10"/>
      <c r="I5" s="10"/>
      <c r="J5" s="10"/>
      <c r="K5" s="44"/>
      <c r="L5" s="8"/>
    </row>
    <row r="6" spans="1:12" ht="16.75" thickBot="1" x14ac:dyDescent="0.45">
      <c r="A6" s="382"/>
      <c r="B6" s="444" t="s">
        <v>1253</v>
      </c>
      <c r="C6" s="17"/>
      <c r="D6" s="10"/>
      <c r="E6" s="10"/>
      <c r="F6" s="10"/>
      <c r="G6" s="10"/>
      <c r="H6" s="10"/>
      <c r="I6" s="10"/>
      <c r="J6" s="10"/>
      <c r="K6" s="44"/>
      <c r="L6" s="8"/>
    </row>
    <row r="7" spans="1:12" ht="15.45" x14ac:dyDescent="0.4">
      <c r="A7" s="382"/>
      <c r="B7" s="544"/>
      <c r="C7" s="17"/>
      <c r="D7" s="10"/>
      <c r="E7" s="10"/>
      <c r="F7" s="10"/>
      <c r="G7" s="10"/>
      <c r="H7" s="10"/>
      <c r="I7" s="10"/>
      <c r="J7" s="10"/>
      <c r="K7" s="44"/>
      <c r="L7" s="8"/>
    </row>
    <row r="8" spans="1:12" ht="16.75" thickBot="1" x14ac:dyDescent="0.45">
      <c r="B8" s="444" t="s">
        <v>1254</v>
      </c>
      <c r="C8" s="17"/>
      <c r="D8" s="10"/>
      <c r="E8" s="10"/>
      <c r="F8" s="10"/>
      <c r="G8" s="10"/>
      <c r="H8" s="10"/>
      <c r="I8" s="10"/>
      <c r="J8" s="10"/>
      <c r="K8" s="44"/>
      <c r="L8" s="8"/>
    </row>
    <row r="9" spans="1:12" x14ac:dyDescent="0.35">
      <c r="A9" s="384"/>
      <c r="B9" s="385" t="s">
        <v>1255</v>
      </c>
      <c r="C9" s="17"/>
      <c r="D9" s="10"/>
      <c r="E9" s="10"/>
      <c r="F9" s="10"/>
      <c r="G9" s="10"/>
      <c r="H9" s="10"/>
      <c r="I9" s="10"/>
      <c r="J9" s="10"/>
      <c r="K9" s="44"/>
      <c r="L9" s="8"/>
    </row>
    <row r="10" spans="1:12" x14ac:dyDescent="0.35">
      <c r="A10" s="384">
        <v>1</v>
      </c>
      <c r="B10" s="386" t="s">
        <v>1256</v>
      </c>
      <c r="C10" s="17" t="s">
        <v>18</v>
      </c>
      <c r="D10" s="16">
        <v>11</v>
      </c>
      <c r="E10" s="16"/>
      <c r="F10" s="16">
        <f>SUM(D10:E10)</f>
        <v>11</v>
      </c>
      <c r="G10" s="16"/>
      <c r="H10" s="16">
        <v>11</v>
      </c>
      <c r="I10" s="16"/>
      <c r="J10" s="16">
        <f>SUM(H10:I10)</f>
        <v>11</v>
      </c>
      <c r="K10" s="9">
        <f>J10-F10</f>
        <v>0</v>
      </c>
      <c r="L10" s="8">
        <f>IF(F10="","NEW",K10/F10)</f>
        <v>0</v>
      </c>
    </row>
    <row r="11" spans="1:12" x14ac:dyDescent="0.35">
      <c r="A11" s="384">
        <f>1+A10</f>
        <v>2</v>
      </c>
      <c r="B11" s="386" t="s">
        <v>1257</v>
      </c>
      <c r="C11" s="17" t="s">
        <v>18</v>
      </c>
      <c r="D11" s="16">
        <v>11</v>
      </c>
      <c r="E11" s="16"/>
      <c r="F11" s="16">
        <f>SUM(D11:E11)</f>
        <v>11</v>
      </c>
      <c r="G11" s="16"/>
      <c r="H11" s="16">
        <v>11</v>
      </c>
      <c r="I11" s="16"/>
      <c r="J11" s="16">
        <f>SUM(H11:I11)</f>
        <v>11</v>
      </c>
      <c r="K11" s="9">
        <f>J11-F11</f>
        <v>0</v>
      </c>
      <c r="L11" s="8">
        <f>IF(F11="","NEW",K11/F11)</f>
        <v>0</v>
      </c>
    </row>
    <row r="12" spans="1:12" x14ac:dyDescent="0.35">
      <c r="A12" s="387">
        <f>1+A11</f>
        <v>3</v>
      </c>
      <c r="B12" s="386" t="s">
        <v>1258</v>
      </c>
      <c r="C12" s="17" t="s">
        <v>18</v>
      </c>
      <c r="D12" s="16">
        <v>11</v>
      </c>
      <c r="E12" s="16"/>
      <c r="F12" s="16">
        <f>SUM(D12:E12)</f>
        <v>11</v>
      </c>
      <c r="G12" s="16"/>
      <c r="H12" s="16">
        <v>11</v>
      </c>
      <c r="I12" s="16"/>
      <c r="J12" s="16">
        <f>SUM(H12:I12)</f>
        <v>11</v>
      </c>
      <c r="K12" s="9">
        <f>J12-F12</f>
        <v>0</v>
      </c>
      <c r="L12" s="8">
        <f>IF(F12="","NEW",K12/F12)</f>
        <v>0</v>
      </c>
    </row>
    <row r="13" spans="1:12" x14ac:dyDescent="0.35">
      <c r="A13" s="388"/>
      <c r="B13" s="198"/>
      <c r="C13" s="17"/>
      <c r="D13" s="16"/>
      <c r="E13" s="16"/>
      <c r="F13" s="389"/>
      <c r="G13" s="389"/>
      <c r="H13" s="389"/>
      <c r="I13" s="16"/>
      <c r="J13" s="389"/>
      <c r="K13" s="9"/>
      <c r="L13" s="8"/>
    </row>
    <row r="14" spans="1:12" ht="16.75" thickBot="1" x14ac:dyDescent="0.4">
      <c r="A14" s="390"/>
      <c r="B14" s="496" t="s">
        <v>1259</v>
      </c>
      <c r="C14" s="17"/>
      <c r="D14" s="16"/>
      <c r="E14" s="16"/>
      <c r="F14" s="389"/>
      <c r="G14" s="389"/>
      <c r="H14" s="389"/>
      <c r="I14" s="16"/>
      <c r="J14" s="389"/>
      <c r="K14" s="9"/>
      <c r="L14" s="8"/>
    </row>
    <row r="15" spans="1:12" x14ac:dyDescent="0.35">
      <c r="A15" s="390">
        <f>1+A12</f>
        <v>4</v>
      </c>
      <c r="B15" s="386" t="s">
        <v>1260</v>
      </c>
      <c r="C15" s="17" t="s">
        <v>18</v>
      </c>
      <c r="D15" s="16">
        <v>11</v>
      </c>
      <c r="E15" s="16"/>
      <c r="F15" s="16">
        <f t="shared" ref="F15:F21" si="0">SUM(D15:E15)</f>
        <v>11</v>
      </c>
      <c r="G15" s="16"/>
      <c r="H15" s="16">
        <v>11</v>
      </c>
      <c r="I15" s="16"/>
      <c r="J15" s="16">
        <f t="shared" ref="J15:J22" si="1">SUM(H15:I15)</f>
        <v>11</v>
      </c>
      <c r="K15" s="9">
        <f t="shared" ref="K15:K22" si="2">J15-F15</f>
        <v>0</v>
      </c>
      <c r="L15" s="8">
        <f t="shared" ref="L15:L22" si="3">IF(F15="","NEW",K15/F15)</f>
        <v>0</v>
      </c>
    </row>
    <row r="16" spans="1:12" x14ac:dyDescent="0.35">
      <c r="A16" s="390">
        <f t="shared" ref="A16:A22" si="4">1+A15</f>
        <v>5</v>
      </c>
      <c r="B16" s="386" t="s">
        <v>1261</v>
      </c>
      <c r="C16" s="17" t="s">
        <v>18</v>
      </c>
      <c r="D16" s="16">
        <v>11</v>
      </c>
      <c r="E16" s="16"/>
      <c r="F16" s="16">
        <f t="shared" si="0"/>
        <v>11</v>
      </c>
      <c r="G16" s="16"/>
      <c r="H16" s="16">
        <v>11</v>
      </c>
      <c r="I16" s="16"/>
      <c r="J16" s="16">
        <f t="shared" si="1"/>
        <v>11</v>
      </c>
      <c r="K16" s="9">
        <f t="shared" si="2"/>
        <v>0</v>
      </c>
      <c r="L16" s="8">
        <f t="shared" si="3"/>
        <v>0</v>
      </c>
    </row>
    <row r="17" spans="1:12" x14ac:dyDescent="0.35">
      <c r="A17" s="390">
        <f t="shared" si="4"/>
        <v>6</v>
      </c>
      <c r="B17" s="386" t="s">
        <v>1262</v>
      </c>
      <c r="C17" s="17" t="s">
        <v>18</v>
      </c>
      <c r="D17" s="16">
        <v>40</v>
      </c>
      <c r="E17" s="16"/>
      <c r="F17" s="16">
        <f t="shared" si="0"/>
        <v>40</v>
      </c>
      <c r="G17" s="389"/>
      <c r="H17" s="16">
        <v>40</v>
      </c>
      <c r="I17" s="16"/>
      <c r="J17" s="16">
        <f t="shared" si="1"/>
        <v>40</v>
      </c>
      <c r="K17" s="9">
        <f t="shared" si="2"/>
        <v>0</v>
      </c>
      <c r="L17" s="8">
        <f t="shared" si="3"/>
        <v>0</v>
      </c>
    </row>
    <row r="18" spans="1:12" x14ac:dyDescent="0.35">
      <c r="A18" s="390">
        <f t="shared" si="4"/>
        <v>7</v>
      </c>
      <c r="B18" s="386" t="s">
        <v>1263</v>
      </c>
      <c r="C18" s="17" t="s">
        <v>18</v>
      </c>
      <c r="D18" s="16">
        <v>75</v>
      </c>
      <c r="E18" s="16"/>
      <c r="F18" s="16">
        <f t="shared" si="0"/>
        <v>75</v>
      </c>
      <c r="G18" s="389"/>
      <c r="H18" s="16">
        <v>75</v>
      </c>
      <c r="I18" s="16"/>
      <c r="J18" s="16">
        <f t="shared" si="1"/>
        <v>75</v>
      </c>
      <c r="K18" s="9">
        <f t="shared" si="2"/>
        <v>0</v>
      </c>
      <c r="L18" s="8">
        <f t="shared" si="3"/>
        <v>0</v>
      </c>
    </row>
    <row r="19" spans="1:12" x14ac:dyDescent="0.35">
      <c r="A19" s="390">
        <f t="shared" si="4"/>
        <v>8</v>
      </c>
      <c r="B19" s="386" t="s">
        <v>1264</v>
      </c>
      <c r="C19" s="17" t="s">
        <v>18</v>
      </c>
      <c r="D19" s="16">
        <v>90</v>
      </c>
      <c r="E19" s="16"/>
      <c r="F19" s="16">
        <f t="shared" si="0"/>
        <v>90</v>
      </c>
      <c r="G19" s="389"/>
      <c r="H19" s="16">
        <v>90</v>
      </c>
      <c r="I19" s="16"/>
      <c r="J19" s="16">
        <f t="shared" si="1"/>
        <v>90</v>
      </c>
      <c r="K19" s="9">
        <f t="shared" si="2"/>
        <v>0</v>
      </c>
      <c r="L19" s="8">
        <f t="shared" si="3"/>
        <v>0</v>
      </c>
    </row>
    <row r="20" spans="1:12" x14ac:dyDescent="0.35">
      <c r="A20" s="390">
        <f t="shared" si="4"/>
        <v>9</v>
      </c>
      <c r="B20" s="386" t="s">
        <v>1265</v>
      </c>
      <c r="C20" s="17" t="s">
        <v>11</v>
      </c>
      <c r="D20" s="16">
        <v>35</v>
      </c>
      <c r="E20" s="16"/>
      <c r="F20" s="16">
        <f t="shared" si="0"/>
        <v>35</v>
      </c>
      <c r="G20" s="16"/>
      <c r="H20" s="16">
        <v>35</v>
      </c>
      <c r="I20" s="16"/>
      <c r="J20" s="16">
        <f t="shared" si="1"/>
        <v>35</v>
      </c>
      <c r="K20" s="9">
        <f t="shared" si="2"/>
        <v>0</v>
      </c>
      <c r="L20" s="8">
        <f t="shared" si="3"/>
        <v>0</v>
      </c>
    </row>
    <row r="21" spans="1:12" x14ac:dyDescent="0.35">
      <c r="A21" s="390">
        <f t="shared" si="4"/>
        <v>10</v>
      </c>
      <c r="B21" s="198" t="s">
        <v>1266</v>
      </c>
      <c r="C21" s="17" t="s">
        <v>11</v>
      </c>
      <c r="D21" s="16">
        <v>2.92</v>
      </c>
      <c r="E21" s="16">
        <f>ROUND(D21*0.2,2)</f>
        <v>0.57999999999999996</v>
      </c>
      <c r="F21" s="16">
        <f t="shared" si="0"/>
        <v>3.5</v>
      </c>
      <c r="G21" s="16"/>
      <c r="H21" s="16">
        <v>3.17</v>
      </c>
      <c r="I21" s="16">
        <f>ROUND(H21*0.2,2)</f>
        <v>0.63</v>
      </c>
      <c r="J21" s="16">
        <f t="shared" si="1"/>
        <v>3.8</v>
      </c>
      <c r="K21" s="9">
        <f t="shared" si="2"/>
        <v>0.29999999999999982</v>
      </c>
      <c r="L21" s="8">
        <f t="shared" si="3"/>
        <v>8.571428571428566E-2</v>
      </c>
    </row>
    <row r="22" spans="1:12" x14ac:dyDescent="0.35">
      <c r="A22" s="390">
        <f t="shared" si="4"/>
        <v>11</v>
      </c>
      <c r="B22" s="198" t="s">
        <v>1267</v>
      </c>
      <c r="C22" s="17" t="s">
        <v>11</v>
      </c>
      <c r="D22" s="16">
        <v>6.67</v>
      </c>
      <c r="E22" s="16">
        <f>ROUND(D22*0.2,2)</f>
        <v>1.33</v>
      </c>
      <c r="F22" s="16">
        <f t="shared" ref="F22" si="5">SUM(D22:E22)</f>
        <v>8</v>
      </c>
      <c r="G22" s="16"/>
      <c r="H22" s="16">
        <v>7.29</v>
      </c>
      <c r="I22" s="16">
        <f>ROUND(H22*0.2,2)</f>
        <v>1.46</v>
      </c>
      <c r="J22" s="16">
        <f t="shared" si="1"/>
        <v>8.75</v>
      </c>
      <c r="K22" s="9">
        <f t="shared" si="2"/>
        <v>0.75</v>
      </c>
      <c r="L22" s="8">
        <f t="shared" si="3"/>
        <v>9.375E-2</v>
      </c>
    </row>
    <row r="23" spans="1:12" x14ac:dyDescent="0.35">
      <c r="A23" s="388"/>
      <c r="B23" s="198"/>
      <c r="C23" s="17"/>
      <c r="D23" s="16"/>
      <c r="E23" s="16"/>
      <c r="F23" s="16"/>
      <c r="G23" s="16"/>
      <c r="H23" s="16"/>
      <c r="I23" s="16"/>
      <c r="J23" s="16"/>
      <c r="K23" s="9"/>
      <c r="L23" s="8"/>
    </row>
    <row r="24" spans="1:12" ht="18" thickBot="1" x14ac:dyDescent="0.45">
      <c r="A24" s="391"/>
      <c r="B24" s="497" t="s">
        <v>1268</v>
      </c>
      <c r="C24" s="17"/>
      <c r="D24" s="16"/>
      <c r="E24" s="16"/>
      <c r="F24" s="16"/>
      <c r="G24" s="16"/>
      <c r="H24" s="16"/>
      <c r="I24" s="16"/>
      <c r="J24" s="16"/>
      <c r="K24" s="9"/>
      <c r="L24" s="8"/>
    </row>
    <row r="25" spans="1:12" ht="18.75" customHeight="1" thickTop="1" thickBot="1" x14ac:dyDescent="0.45">
      <c r="A25" s="391"/>
      <c r="B25" s="533" t="s">
        <v>1269</v>
      </c>
      <c r="C25" s="17"/>
      <c r="D25" s="16"/>
      <c r="E25" s="16"/>
      <c r="F25" s="16"/>
      <c r="G25" s="16"/>
      <c r="H25" s="16"/>
      <c r="I25" s="16"/>
      <c r="J25" s="16"/>
      <c r="K25" s="9"/>
      <c r="L25" s="8"/>
    </row>
    <row r="26" spans="1:12" x14ac:dyDescent="0.35">
      <c r="A26" s="391">
        <f>A22+1</f>
        <v>12</v>
      </c>
      <c r="B26" s="392" t="s">
        <v>1270</v>
      </c>
      <c r="C26" s="17" t="s">
        <v>18</v>
      </c>
      <c r="D26" s="16">
        <v>35</v>
      </c>
      <c r="E26" s="16"/>
      <c r="F26" s="16">
        <f t="shared" ref="F26:F41" si="6">SUM(D26:E26)</f>
        <v>35</v>
      </c>
      <c r="G26" s="16"/>
      <c r="H26" s="16">
        <f t="shared" ref="H26:H41" si="7">SUM(F26:G26)</f>
        <v>35</v>
      </c>
      <c r="I26" s="16"/>
      <c r="J26" s="16">
        <f t="shared" ref="J26:J41" si="8">SUM(H26:I26)</f>
        <v>35</v>
      </c>
      <c r="K26" s="9">
        <f t="shared" ref="K26:K41" si="9">J26-F26</f>
        <v>0</v>
      </c>
      <c r="L26" s="8">
        <f t="shared" ref="L26:L41" si="10">IF(F26="","NEW",K26/F26)</f>
        <v>0</v>
      </c>
    </row>
    <row r="27" spans="1:12" ht="30" x14ac:dyDescent="0.35">
      <c r="A27" s="391">
        <f t="shared" ref="A27:A41" si="11">A26+1</f>
        <v>13</v>
      </c>
      <c r="B27" s="392" t="s">
        <v>1271</v>
      </c>
      <c r="C27" s="17" t="s">
        <v>18</v>
      </c>
      <c r="D27" s="16">
        <v>35</v>
      </c>
      <c r="E27" s="16"/>
      <c r="F27" s="16">
        <f t="shared" si="6"/>
        <v>35</v>
      </c>
      <c r="G27" s="16"/>
      <c r="H27" s="16">
        <f t="shared" si="7"/>
        <v>35</v>
      </c>
      <c r="I27" s="16"/>
      <c r="J27" s="16">
        <f t="shared" si="8"/>
        <v>35</v>
      </c>
      <c r="K27" s="9">
        <f t="shared" si="9"/>
        <v>0</v>
      </c>
      <c r="L27" s="8">
        <f t="shared" si="10"/>
        <v>0</v>
      </c>
    </row>
    <row r="28" spans="1:12" x14ac:dyDescent="0.35">
      <c r="A28" s="391">
        <f t="shared" si="11"/>
        <v>14</v>
      </c>
      <c r="B28" s="392" t="s">
        <v>1272</v>
      </c>
      <c r="C28" s="17" t="s">
        <v>18</v>
      </c>
      <c r="D28" s="16">
        <v>47</v>
      </c>
      <c r="E28" s="16"/>
      <c r="F28" s="16">
        <f t="shared" si="6"/>
        <v>47</v>
      </c>
      <c r="G28" s="16"/>
      <c r="H28" s="16">
        <f t="shared" si="7"/>
        <v>47</v>
      </c>
      <c r="I28" s="16"/>
      <c r="J28" s="16">
        <f t="shared" si="8"/>
        <v>47</v>
      </c>
      <c r="K28" s="9">
        <f t="shared" si="9"/>
        <v>0</v>
      </c>
      <c r="L28" s="8">
        <f t="shared" si="10"/>
        <v>0</v>
      </c>
    </row>
    <row r="29" spans="1:12" x14ac:dyDescent="0.35">
      <c r="A29" s="391">
        <f t="shared" si="11"/>
        <v>15</v>
      </c>
      <c r="B29" s="392" t="s">
        <v>1273</v>
      </c>
      <c r="C29" s="17" t="s">
        <v>18</v>
      </c>
      <c r="D29" s="16">
        <v>84</v>
      </c>
      <c r="E29" s="16"/>
      <c r="F29" s="16">
        <f t="shared" si="6"/>
        <v>84</v>
      </c>
      <c r="G29" s="16"/>
      <c r="H29" s="16">
        <f t="shared" si="7"/>
        <v>84</v>
      </c>
      <c r="I29" s="16"/>
      <c r="J29" s="16">
        <f t="shared" si="8"/>
        <v>84</v>
      </c>
      <c r="K29" s="9">
        <f t="shared" si="9"/>
        <v>0</v>
      </c>
      <c r="L29" s="8">
        <f t="shared" si="10"/>
        <v>0</v>
      </c>
    </row>
    <row r="30" spans="1:12" ht="30" x14ac:dyDescent="0.35">
      <c r="A30" s="391">
        <f t="shared" si="11"/>
        <v>16</v>
      </c>
      <c r="B30" s="392" t="s">
        <v>1274</v>
      </c>
      <c r="C30" s="17" t="s">
        <v>18</v>
      </c>
      <c r="D30" s="16">
        <v>3</v>
      </c>
      <c r="E30" s="16"/>
      <c r="F30" s="16">
        <f t="shared" si="6"/>
        <v>3</v>
      </c>
      <c r="G30" s="16"/>
      <c r="H30" s="16">
        <f t="shared" si="7"/>
        <v>3</v>
      </c>
      <c r="I30" s="16"/>
      <c r="J30" s="16">
        <f t="shared" si="8"/>
        <v>3</v>
      </c>
      <c r="K30" s="9">
        <f t="shared" si="9"/>
        <v>0</v>
      </c>
      <c r="L30" s="8">
        <f t="shared" si="10"/>
        <v>0</v>
      </c>
    </row>
    <row r="31" spans="1:12" x14ac:dyDescent="0.35">
      <c r="A31" s="391">
        <f t="shared" si="11"/>
        <v>17</v>
      </c>
      <c r="B31" s="392" t="s">
        <v>1275</v>
      </c>
      <c r="C31" s="17" t="s">
        <v>18</v>
      </c>
      <c r="D31" s="16">
        <v>2</v>
      </c>
      <c r="E31" s="16"/>
      <c r="F31" s="16">
        <f t="shared" si="6"/>
        <v>2</v>
      </c>
      <c r="G31" s="16"/>
      <c r="H31" s="16">
        <f t="shared" si="7"/>
        <v>2</v>
      </c>
      <c r="I31" s="16"/>
      <c r="J31" s="16">
        <f t="shared" si="8"/>
        <v>2</v>
      </c>
      <c r="K31" s="9">
        <f t="shared" si="9"/>
        <v>0</v>
      </c>
      <c r="L31" s="8">
        <f t="shared" si="10"/>
        <v>0</v>
      </c>
    </row>
    <row r="32" spans="1:12" x14ac:dyDescent="0.35">
      <c r="A32" s="391">
        <f t="shared" si="11"/>
        <v>18</v>
      </c>
      <c r="B32" s="392" t="s">
        <v>1276</v>
      </c>
      <c r="C32" s="17" t="s">
        <v>18</v>
      </c>
      <c r="D32" s="16">
        <v>15</v>
      </c>
      <c r="E32" s="16"/>
      <c r="F32" s="16">
        <f t="shared" si="6"/>
        <v>15</v>
      </c>
      <c r="G32" s="16"/>
      <c r="H32" s="16">
        <f t="shared" si="7"/>
        <v>15</v>
      </c>
      <c r="I32" s="16"/>
      <c r="J32" s="16">
        <f t="shared" si="8"/>
        <v>15</v>
      </c>
      <c r="K32" s="9">
        <f t="shared" si="9"/>
        <v>0</v>
      </c>
      <c r="L32" s="8">
        <f t="shared" si="10"/>
        <v>0</v>
      </c>
    </row>
    <row r="33" spans="1:12" x14ac:dyDescent="0.35">
      <c r="A33" s="391">
        <f t="shared" si="11"/>
        <v>19</v>
      </c>
      <c r="B33" s="392" t="s">
        <v>1277</v>
      </c>
      <c r="C33" s="17" t="s">
        <v>18</v>
      </c>
      <c r="D33" s="16">
        <v>86</v>
      </c>
      <c r="E33" s="16"/>
      <c r="F33" s="16">
        <f t="shared" si="6"/>
        <v>86</v>
      </c>
      <c r="G33" s="16"/>
      <c r="H33" s="16">
        <f t="shared" si="7"/>
        <v>86</v>
      </c>
      <c r="I33" s="16"/>
      <c r="J33" s="16">
        <f t="shared" si="8"/>
        <v>86</v>
      </c>
      <c r="K33" s="9">
        <f t="shared" si="9"/>
        <v>0</v>
      </c>
      <c r="L33" s="8">
        <f t="shared" si="10"/>
        <v>0</v>
      </c>
    </row>
    <row r="34" spans="1:12" x14ac:dyDescent="0.35">
      <c r="A34" s="391">
        <f t="shared" si="11"/>
        <v>20</v>
      </c>
      <c r="B34" s="392" t="s">
        <v>1278</v>
      </c>
      <c r="C34" s="17" t="s">
        <v>18</v>
      </c>
      <c r="D34" s="16">
        <v>81</v>
      </c>
      <c r="E34" s="16"/>
      <c r="F34" s="16">
        <f t="shared" si="6"/>
        <v>81</v>
      </c>
      <c r="G34" s="16"/>
      <c r="H34" s="16">
        <f t="shared" si="7"/>
        <v>81</v>
      </c>
      <c r="I34" s="16"/>
      <c r="J34" s="16">
        <f t="shared" si="8"/>
        <v>81</v>
      </c>
      <c r="K34" s="9">
        <f t="shared" si="9"/>
        <v>0</v>
      </c>
      <c r="L34" s="8">
        <f t="shared" si="10"/>
        <v>0</v>
      </c>
    </row>
    <row r="35" spans="1:12" ht="30" x14ac:dyDescent="0.35">
      <c r="A35" s="391">
        <f t="shared" si="11"/>
        <v>21</v>
      </c>
      <c r="B35" s="392" t="s">
        <v>1279</v>
      </c>
      <c r="C35" s="17" t="s">
        <v>18</v>
      </c>
      <c r="D35" s="16">
        <v>50</v>
      </c>
      <c r="E35" s="16"/>
      <c r="F35" s="16">
        <f t="shared" si="6"/>
        <v>50</v>
      </c>
      <c r="G35" s="16"/>
      <c r="H35" s="16">
        <f t="shared" si="7"/>
        <v>50</v>
      </c>
      <c r="I35" s="16"/>
      <c r="J35" s="16">
        <f t="shared" si="8"/>
        <v>50</v>
      </c>
      <c r="K35" s="9">
        <f t="shared" si="9"/>
        <v>0</v>
      </c>
      <c r="L35" s="8">
        <f t="shared" si="10"/>
        <v>0</v>
      </c>
    </row>
    <row r="36" spans="1:12" ht="30" x14ac:dyDescent="0.35">
      <c r="A36" s="391">
        <f t="shared" si="11"/>
        <v>22</v>
      </c>
      <c r="B36" s="392" t="s">
        <v>1280</v>
      </c>
      <c r="C36" s="17" t="s">
        <v>18</v>
      </c>
      <c r="D36" s="16">
        <v>75</v>
      </c>
      <c r="E36" s="16"/>
      <c r="F36" s="16">
        <f t="shared" si="6"/>
        <v>75</v>
      </c>
      <c r="G36" s="16"/>
      <c r="H36" s="16">
        <f t="shared" si="7"/>
        <v>75</v>
      </c>
      <c r="I36" s="16"/>
      <c r="J36" s="16">
        <f t="shared" si="8"/>
        <v>75</v>
      </c>
      <c r="K36" s="9">
        <f t="shared" si="9"/>
        <v>0</v>
      </c>
      <c r="L36" s="8">
        <f t="shared" si="10"/>
        <v>0</v>
      </c>
    </row>
    <row r="37" spans="1:12" x14ac:dyDescent="0.35">
      <c r="A37" s="391">
        <f t="shared" si="11"/>
        <v>23</v>
      </c>
      <c r="B37" s="392" t="s">
        <v>1281</v>
      </c>
      <c r="C37" s="17" t="s">
        <v>18</v>
      </c>
      <c r="D37" s="16">
        <v>60</v>
      </c>
      <c r="E37" s="16"/>
      <c r="F37" s="16">
        <f t="shared" si="6"/>
        <v>60</v>
      </c>
      <c r="G37" s="16"/>
      <c r="H37" s="16">
        <f t="shared" si="7"/>
        <v>60</v>
      </c>
      <c r="I37" s="16"/>
      <c r="J37" s="16">
        <f t="shared" si="8"/>
        <v>60</v>
      </c>
      <c r="K37" s="9">
        <f t="shared" si="9"/>
        <v>0</v>
      </c>
      <c r="L37" s="8">
        <f t="shared" si="10"/>
        <v>0</v>
      </c>
    </row>
    <row r="38" spans="1:12" x14ac:dyDescent="0.35">
      <c r="A38" s="391">
        <f t="shared" si="11"/>
        <v>24</v>
      </c>
      <c r="B38" s="198" t="s">
        <v>1282</v>
      </c>
      <c r="C38" s="17" t="s">
        <v>18</v>
      </c>
      <c r="D38" s="16">
        <v>29</v>
      </c>
      <c r="E38" s="16"/>
      <c r="F38" s="16">
        <f t="shared" si="6"/>
        <v>29</v>
      </c>
      <c r="G38" s="16"/>
      <c r="H38" s="16">
        <f t="shared" si="7"/>
        <v>29</v>
      </c>
      <c r="I38" s="16"/>
      <c r="J38" s="16">
        <f t="shared" si="8"/>
        <v>29</v>
      </c>
      <c r="K38" s="9">
        <f t="shared" si="9"/>
        <v>0</v>
      </c>
      <c r="L38" s="8">
        <f t="shared" si="10"/>
        <v>0</v>
      </c>
    </row>
    <row r="39" spans="1:12" x14ac:dyDescent="0.35">
      <c r="A39" s="391">
        <f t="shared" si="11"/>
        <v>25</v>
      </c>
      <c r="B39" s="198" t="s">
        <v>1283</v>
      </c>
      <c r="C39" s="17" t="s">
        <v>18</v>
      </c>
      <c r="D39" s="16">
        <v>123</v>
      </c>
      <c r="E39" s="16"/>
      <c r="F39" s="16">
        <f t="shared" si="6"/>
        <v>123</v>
      </c>
      <c r="G39" s="16"/>
      <c r="H39" s="16">
        <f t="shared" si="7"/>
        <v>123</v>
      </c>
      <c r="I39" s="16"/>
      <c r="J39" s="16">
        <f t="shared" si="8"/>
        <v>123</v>
      </c>
      <c r="K39" s="9">
        <f t="shared" si="9"/>
        <v>0</v>
      </c>
      <c r="L39" s="8">
        <f t="shared" si="10"/>
        <v>0</v>
      </c>
    </row>
    <row r="40" spans="1:12" x14ac:dyDescent="0.35">
      <c r="A40" s="391">
        <f t="shared" si="11"/>
        <v>26</v>
      </c>
      <c r="B40" s="198" t="s">
        <v>1284</v>
      </c>
      <c r="C40" s="17" t="s">
        <v>18</v>
      </c>
      <c r="D40" s="16">
        <v>64</v>
      </c>
      <c r="E40" s="16"/>
      <c r="F40" s="16">
        <f t="shared" si="6"/>
        <v>64</v>
      </c>
      <c r="G40" s="16"/>
      <c r="H40" s="16">
        <f t="shared" si="7"/>
        <v>64</v>
      </c>
      <c r="I40" s="16"/>
      <c r="J40" s="16">
        <f t="shared" si="8"/>
        <v>64</v>
      </c>
      <c r="K40" s="9">
        <f t="shared" si="9"/>
        <v>0</v>
      </c>
      <c r="L40" s="8">
        <f t="shared" si="10"/>
        <v>0</v>
      </c>
    </row>
    <row r="41" spans="1:12" ht="45" x14ac:dyDescent="0.35">
      <c r="A41" s="391">
        <f t="shared" si="11"/>
        <v>27</v>
      </c>
      <c r="B41" s="198" t="s">
        <v>1552</v>
      </c>
      <c r="C41" s="17" t="s">
        <v>18</v>
      </c>
      <c r="D41" s="16">
        <v>46</v>
      </c>
      <c r="E41" s="16"/>
      <c r="F41" s="16">
        <f t="shared" si="6"/>
        <v>46</v>
      </c>
      <c r="G41" s="16"/>
      <c r="H41" s="16">
        <f t="shared" si="7"/>
        <v>46</v>
      </c>
      <c r="I41" s="16"/>
      <c r="J41" s="16">
        <f t="shared" si="8"/>
        <v>46</v>
      </c>
      <c r="K41" s="9">
        <f t="shared" si="9"/>
        <v>0</v>
      </c>
      <c r="L41" s="8">
        <f t="shared" si="10"/>
        <v>0</v>
      </c>
    </row>
    <row r="42" spans="1:12" x14ac:dyDescent="0.35">
      <c r="A42" s="388"/>
      <c r="B42" s="198"/>
      <c r="C42" s="17"/>
      <c r="D42" s="16"/>
      <c r="E42" s="16"/>
      <c r="F42" s="16"/>
      <c r="G42" s="16"/>
      <c r="H42" s="16"/>
      <c r="I42" s="16"/>
      <c r="J42" s="16"/>
      <c r="K42" s="9"/>
      <c r="L42" s="8"/>
    </row>
    <row r="43" spans="1:12" ht="18" thickBot="1" x14ac:dyDescent="0.4">
      <c r="A43" s="390"/>
      <c r="B43" s="453" t="s">
        <v>1285</v>
      </c>
      <c r="C43" s="17"/>
      <c r="D43" s="16"/>
      <c r="E43" s="16"/>
      <c r="F43" s="16"/>
      <c r="G43" s="16"/>
      <c r="H43" s="16"/>
      <c r="I43" s="16"/>
      <c r="J43" s="16"/>
      <c r="K43" s="9"/>
      <c r="L43" s="8"/>
    </row>
    <row r="44" spans="1:12" ht="15.45" thickTop="1" x14ac:dyDescent="0.35">
      <c r="A44" s="390"/>
      <c r="B44" s="393" t="s">
        <v>1286</v>
      </c>
      <c r="C44" s="17"/>
      <c r="D44" s="16"/>
      <c r="E44" s="16"/>
      <c r="F44" s="16"/>
      <c r="G44" s="16"/>
      <c r="H44" s="16"/>
      <c r="I44" s="16"/>
      <c r="J44" s="16"/>
      <c r="K44" s="9"/>
      <c r="L44" s="8"/>
    </row>
    <row r="45" spans="1:12" x14ac:dyDescent="0.35">
      <c r="A45" s="390">
        <f>A41+1</f>
        <v>28</v>
      </c>
      <c r="B45" s="393" t="s">
        <v>1287</v>
      </c>
      <c r="C45" s="17" t="s">
        <v>18</v>
      </c>
      <c r="D45" s="16">
        <v>80</v>
      </c>
      <c r="E45" s="16"/>
      <c r="F45" s="16">
        <f>SUM(D45:E45)</f>
        <v>80</v>
      </c>
      <c r="G45" s="16"/>
      <c r="H45" s="16">
        <f>SUM(F45:G45)</f>
        <v>80</v>
      </c>
      <c r="I45" s="16"/>
      <c r="J45" s="16">
        <f>SUM(H45:I45)</f>
        <v>80</v>
      </c>
      <c r="K45" s="9">
        <f>J45-F45</f>
        <v>0</v>
      </c>
      <c r="L45" s="8">
        <f>IF(F45="","NEW",K45/F45)</f>
        <v>0</v>
      </c>
    </row>
    <row r="46" spans="1:12" x14ac:dyDescent="0.35">
      <c r="A46" s="388"/>
      <c r="B46" s="198"/>
      <c r="C46" s="17"/>
      <c r="D46" s="10"/>
      <c r="E46" s="10"/>
      <c r="F46" s="16"/>
      <c r="G46" s="16"/>
      <c r="H46" s="10"/>
      <c r="I46" s="10"/>
      <c r="J46" s="16"/>
      <c r="K46" s="9"/>
      <c r="L46" s="8"/>
    </row>
    <row r="47" spans="1:12" ht="18" thickBot="1" x14ac:dyDescent="0.45">
      <c r="A47" s="77"/>
      <c r="B47" s="497" t="s">
        <v>1288</v>
      </c>
      <c r="C47" s="17"/>
      <c r="D47" s="10"/>
      <c r="E47" s="10"/>
      <c r="F47" s="16"/>
      <c r="G47" s="16"/>
      <c r="H47" s="10"/>
      <c r="I47" s="10"/>
      <c r="J47" s="16"/>
      <c r="K47" s="9"/>
      <c r="L47" s="8"/>
    </row>
    <row r="48" spans="1:12" ht="56.25" customHeight="1" thickTop="1" thickBot="1" x14ac:dyDescent="0.4">
      <c r="A48" s="77"/>
      <c r="B48" s="496" t="s">
        <v>1289</v>
      </c>
      <c r="C48" s="17"/>
      <c r="D48" s="10"/>
      <c r="E48" s="10"/>
      <c r="F48" s="16"/>
      <c r="G48" s="16"/>
      <c r="H48" s="10"/>
      <c r="I48" s="10"/>
      <c r="J48" s="16"/>
      <c r="K48" s="9"/>
      <c r="L48" s="8"/>
    </row>
    <row r="49" spans="1:12" ht="15.45" x14ac:dyDescent="0.35">
      <c r="A49" s="394"/>
      <c r="B49" s="395"/>
      <c r="C49" s="17"/>
      <c r="D49" s="10"/>
      <c r="E49" s="10"/>
      <c r="F49" s="16"/>
      <c r="G49" s="16"/>
      <c r="H49" s="10"/>
      <c r="I49" s="10"/>
      <c r="J49" s="16"/>
      <c r="K49" s="9"/>
      <c r="L49" s="8"/>
    </row>
    <row r="50" spans="1:12" ht="16.75" thickBot="1" x14ac:dyDescent="0.45">
      <c r="A50" s="77"/>
      <c r="B50" s="444" t="s">
        <v>1290</v>
      </c>
      <c r="C50" s="17"/>
      <c r="D50" s="10"/>
      <c r="E50" s="10"/>
      <c r="F50" s="16"/>
      <c r="G50" s="16"/>
      <c r="H50" s="10"/>
      <c r="I50" s="10"/>
      <c r="J50" s="16"/>
      <c r="K50" s="9"/>
      <c r="L50" s="8"/>
    </row>
    <row r="51" spans="1:12" x14ac:dyDescent="0.35">
      <c r="A51" s="394">
        <f>1+A45</f>
        <v>29</v>
      </c>
      <c r="B51" s="396" t="s">
        <v>1291</v>
      </c>
      <c r="C51" s="17" t="s">
        <v>11</v>
      </c>
      <c r="D51" s="16">
        <v>470</v>
      </c>
      <c r="E51" s="16"/>
      <c r="F51" s="16">
        <f>SUM(D51:E51)</f>
        <v>470</v>
      </c>
      <c r="G51" s="16"/>
      <c r="H51" s="16">
        <v>525</v>
      </c>
      <c r="I51" s="16"/>
      <c r="J51" s="16">
        <f>SUM(H51:I51)</f>
        <v>525</v>
      </c>
      <c r="K51" s="9">
        <f>J51-F51</f>
        <v>55</v>
      </c>
      <c r="L51" s="8">
        <f>IF(F51="","NEW",K51/F51)</f>
        <v>0.11702127659574468</v>
      </c>
    </row>
    <row r="52" spans="1:12" x14ac:dyDescent="0.35">
      <c r="A52" s="394">
        <f>A51+1</f>
        <v>30</v>
      </c>
      <c r="B52" s="396" t="s">
        <v>1292</v>
      </c>
      <c r="C52" s="17" t="s">
        <v>11</v>
      </c>
      <c r="D52" s="16">
        <v>620</v>
      </c>
      <c r="E52" s="16"/>
      <c r="F52" s="16">
        <f>SUM(D52:E52)</f>
        <v>620</v>
      </c>
      <c r="G52" s="16"/>
      <c r="H52" s="16">
        <v>690</v>
      </c>
      <c r="I52" s="16"/>
      <c r="J52" s="16">
        <f>SUM(H52:I52)</f>
        <v>690</v>
      </c>
      <c r="K52" s="9">
        <f>J52-F52</f>
        <v>70</v>
      </c>
      <c r="L52" s="8">
        <f>IF(F52="","NEW",K52/F52)</f>
        <v>0.11290322580645161</v>
      </c>
    </row>
    <row r="53" spans="1:12" x14ac:dyDescent="0.35">
      <c r="A53" s="394"/>
      <c r="B53" s="396"/>
      <c r="C53" s="17"/>
      <c r="D53" s="16"/>
      <c r="E53" s="16"/>
      <c r="F53" s="16"/>
      <c r="G53" s="16"/>
      <c r="H53" s="16"/>
      <c r="I53" s="16"/>
      <c r="J53" s="16"/>
      <c r="K53" s="9"/>
      <c r="L53" s="8"/>
    </row>
    <row r="54" spans="1:12" ht="16.75" thickBot="1" x14ac:dyDescent="0.4">
      <c r="A54" s="77"/>
      <c r="B54" s="454" t="s">
        <v>1293</v>
      </c>
      <c r="C54" s="17"/>
      <c r="D54" s="16"/>
      <c r="E54" s="16"/>
      <c r="F54" s="20"/>
      <c r="G54" s="16"/>
      <c r="H54" s="16"/>
      <c r="I54" s="16"/>
      <c r="J54" s="20"/>
      <c r="K54" s="9"/>
      <c r="L54" s="8"/>
    </row>
    <row r="55" spans="1:12" x14ac:dyDescent="0.35">
      <c r="A55" s="77">
        <f>A52+1</f>
        <v>31</v>
      </c>
      <c r="B55" s="396" t="s">
        <v>1291</v>
      </c>
      <c r="C55" s="17" t="s">
        <v>11</v>
      </c>
      <c r="D55" s="16">
        <v>230</v>
      </c>
      <c r="E55" s="16"/>
      <c r="F55" s="16">
        <f>SUM(D55:E55)</f>
        <v>230</v>
      </c>
      <c r="G55" s="16"/>
      <c r="H55" s="16">
        <v>255</v>
      </c>
      <c r="I55" s="16"/>
      <c r="J55" s="16">
        <f>SUM(H55:I55)</f>
        <v>255</v>
      </c>
      <c r="K55" s="9">
        <f>J55-F55</f>
        <v>25</v>
      </c>
      <c r="L55" s="8">
        <f>IF(F55="","NEW",K55/F55)</f>
        <v>0.10869565217391304</v>
      </c>
    </row>
    <row r="56" spans="1:12" x14ac:dyDescent="0.35">
      <c r="A56" s="77">
        <f>A55+1</f>
        <v>32</v>
      </c>
      <c r="B56" s="396" t="s">
        <v>1292</v>
      </c>
      <c r="C56" s="17" t="s">
        <v>11</v>
      </c>
      <c r="D56" s="16">
        <v>320</v>
      </c>
      <c r="E56" s="16"/>
      <c r="F56" s="16">
        <f>SUM(D56:E56)</f>
        <v>320</v>
      </c>
      <c r="G56" s="16"/>
      <c r="H56" s="16">
        <v>360</v>
      </c>
      <c r="I56" s="16"/>
      <c r="J56" s="16">
        <f>SUM(H56:I56)</f>
        <v>360</v>
      </c>
      <c r="K56" s="9">
        <f>J56-F56</f>
        <v>40</v>
      </c>
      <c r="L56" s="8">
        <f>IF(F56="","NEW",K56/F56)</f>
        <v>0.125</v>
      </c>
    </row>
    <row r="57" spans="1:12" x14ac:dyDescent="0.35">
      <c r="A57" s="77"/>
      <c r="B57" s="396"/>
      <c r="C57" s="17"/>
      <c r="D57" s="16"/>
      <c r="E57" s="16"/>
      <c r="F57" s="16"/>
      <c r="G57" s="16"/>
      <c r="H57" s="16"/>
      <c r="I57" s="16"/>
      <c r="J57" s="16"/>
      <c r="K57" s="9"/>
      <c r="L57" s="8"/>
    </row>
    <row r="58" spans="1:12" ht="16.75" thickBot="1" x14ac:dyDescent="0.4">
      <c r="A58" s="77"/>
      <c r="B58" s="454" t="s">
        <v>1513</v>
      </c>
      <c r="C58" s="17"/>
      <c r="D58" s="16"/>
      <c r="E58" s="16"/>
      <c r="F58" s="20"/>
      <c r="G58" s="16"/>
      <c r="H58" s="16"/>
      <c r="I58" s="16"/>
      <c r="J58" s="20"/>
      <c r="K58" s="9"/>
      <c r="L58" s="8"/>
    </row>
    <row r="59" spans="1:12" x14ac:dyDescent="0.35">
      <c r="A59" s="77">
        <f>A56+1</f>
        <v>33</v>
      </c>
      <c r="B59" s="396" t="s">
        <v>1514</v>
      </c>
      <c r="C59" s="17" t="s">
        <v>11</v>
      </c>
      <c r="D59" s="16">
        <v>700</v>
      </c>
      <c r="E59" s="16"/>
      <c r="F59" s="16">
        <f>SUM(D59:E59)</f>
        <v>700</v>
      </c>
      <c r="G59" s="16"/>
      <c r="H59" s="16">
        <v>770</v>
      </c>
      <c r="I59" s="16"/>
      <c r="J59" s="16">
        <f>SUM(H59:I59)</f>
        <v>770</v>
      </c>
      <c r="K59" s="9">
        <f>J59-F59</f>
        <v>70</v>
      </c>
      <c r="L59" s="8">
        <f>IF(F59="","NEW",K59/F59)</f>
        <v>0.1</v>
      </c>
    </row>
    <row r="60" spans="1:12" x14ac:dyDescent="0.35">
      <c r="A60" s="397">
        <f>1+A59</f>
        <v>34</v>
      </c>
      <c r="B60" s="396" t="s">
        <v>1515</v>
      </c>
      <c r="C60" s="17" t="s">
        <v>11</v>
      </c>
      <c r="D60" s="16">
        <v>800</v>
      </c>
      <c r="E60" s="16"/>
      <c r="F60" s="16">
        <f>SUM(D60:E60)</f>
        <v>800</v>
      </c>
      <c r="G60" s="16"/>
      <c r="H60" s="16">
        <v>880</v>
      </c>
      <c r="I60" s="16"/>
      <c r="J60" s="16">
        <f>SUM(H60:I60)</f>
        <v>880</v>
      </c>
      <c r="K60" s="9">
        <f>J60-F60</f>
        <v>80</v>
      </c>
      <c r="L60" s="8">
        <f>IF(F60="","NEW",K60/F60)</f>
        <v>0.1</v>
      </c>
    </row>
    <row r="61" spans="1:12" x14ac:dyDescent="0.35">
      <c r="A61" s="77">
        <f>A60+1</f>
        <v>35</v>
      </c>
      <c r="B61" s="396" t="s">
        <v>1516</v>
      </c>
      <c r="C61" s="17" t="s">
        <v>11</v>
      </c>
      <c r="D61" s="16">
        <v>50</v>
      </c>
      <c r="E61" s="16"/>
      <c r="F61" s="16">
        <f>SUM(D61:E61)</f>
        <v>50</v>
      </c>
      <c r="G61" s="16"/>
      <c r="H61" s="16">
        <v>55</v>
      </c>
      <c r="I61" s="16"/>
      <c r="J61" s="16">
        <f>SUM(H61:I61)</f>
        <v>55</v>
      </c>
      <c r="K61" s="9">
        <f>J61-F61</f>
        <v>5</v>
      </c>
      <c r="L61" s="8">
        <f>IF(F61="","NEW",K61/F61)</f>
        <v>0.1</v>
      </c>
    </row>
    <row r="62" spans="1:12" x14ac:dyDescent="0.35">
      <c r="A62" s="77"/>
      <c r="B62" s="396"/>
      <c r="C62" s="17"/>
      <c r="D62" s="16"/>
      <c r="E62" s="16"/>
      <c r="F62" s="16"/>
      <c r="G62" s="16"/>
      <c r="H62" s="16"/>
      <c r="I62" s="16"/>
      <c r="J62" s="16"/>
      <c r="K62" s="9"/>
      <c r="L62" s="8"/>
    </row>
    <row r="63" spans="1:12" ht="18" thickBot="1" x14ac:dyDescent="0.45">
      <c r="A63" s="397"/>
      <c r="B63" s="472" t="s">
        <v>1294</v>
      </c>
      <c r="C63" s="17"/>
      <c r="D63" s="16"/>
      <c r="E63" s="16"/>
      <c r="F63" s="16"/>
      <c r="G63" s="16"/>
      <c r="H63" s="16"/>
      <c r="I63" s="16"/>
      <c r="J63" s="16"/>
      <c r="K63" s="9"/>
      <c r="L63" s="8"/>
    </row>
    <row r="64" spans="1:12" ht="56.25" customHeight="1" thickTop="1" thickBot="1" x14ac:dyDescent="0.4">
      <c r="A64" s="77"/>
      <c r="B64" s="496" t="s">
        <v>1295</v>
      </c>
      <c r="C64" s="17"/>
      <c r="D64" s="10"/>
      <c r="E64" s="10"/>
      <c r="F64" s="16"/>
      <c r="G64" s="16"/>
      <c r="H64" s="10"/>
      <c r="I64" s="10"/>
      <c r="J64" s="16"/>
      <c r="K64" s="9"/>
      <c r="L64" s="8"/>
    </row>
    <row r="65" spans="1:12" ht="15.45" x14ac:dyDescent="0.35">
      <c r="A65" s="397"/>
      <c r="B65" s="398"/>
      <c r="C65" s="17"/>
      <c r="D65" s="16"/>
      <c r="E65" s="16"/>
      <c r="F65" s="16"/>
      <c r="G65" s="16"/>
      <c r="H65" s="16"/>
      <c r="I65" s="16"/>
      <c r="J65" s="16"/>
      <c r="K65" s="9"/>
      <c r="L65" s="8"/>
    </row>
    <row r="66" spans="1:12" ht="16.75" thickBot="1" x14ac:dyDescent="0.4">
      <c r="A66" s="397"/>
      <c r="B66" s="454" t="s">
        <v>1290</v>
      </c>
      <c r="C66" s="17"/>
      <c r="D66" s="16"/>
      <c r="E66" s="16"/>
      <c r="F66" s="16"/>
      <c r="G66" s="16"/>
      <c r="H66" s="16"/>
      <c r="I66" s="16"/>
      <c r="J66" s="16"/>
      <c r="K66" s="9"/>
      <c r="L66" s="8"/>
    </row>
    <row r="67" spans="1:12" x14ac:dyDescent="0.35">
      <c r="A67" s="397">
        <f>A61+1</f>
        <v>36</v>
      </c>
      <c r="B67" s="396" t="s">
        <v>1291</v>
      </c>
      <c r="C67" s="17" t="s">
        <v>11</v>
      </c>
      <c r="D67" s="16">
        <v>391.67</v>
      </c>
      <c r="E67" s="16">
        <f>ROUND(D67*0.2,2)</f>
        <v>78.33</v>
      </c>
      <c r="F67" s="16">
        <f>SUM(D67:E67)</f>
        <v>470</v>
      </c>
      <c r="G67" s="16"/>
      <c r="H67" s="16">
        <v>437.5</v>
      </c>
      <c r="I67" s="16">
        <f>ROUND(H67*0.2,2)</f>
        <v>87.5</v>
      </c>
      <c r="J67" s="16">
        <f>SUM(H67:I67)</f>
        <v>525</v>
      </c>
      <c r="K67" s="9">
        <f>J67-F67</f>
        <v>55</v>
      </c>
      <c r="L67" s="8">
        <f>IF(F67="","NEW",K67/F67)</f>
        <v>0.11702127659574468</v>
      </c>
    </row>
    <row r="68" spans="1:12" x14ac:dyDescent="0.35">
      <c r="A68" s="397">
        <f>1+A67</f>
        <v>37</v>
      </c>
      <c r="B68" s="396" t="s">
        <v>1292</v>
      </c>
      <c r="C68" s="17" t="s">
        <v>11</v>
      </c>
      <c r="D68" s="16">
        <v>516.66999999999996</v>
      </c>
      <c r="E68" s="16">
        <f>ROUND(D68*0.2,2)</f>
        <v>103.33</v>
      </c>
      <c r="F68" s="16">
        <f>SUM(D68:E68)</f>
        <v>620</v>
      </c>
      <c r="G68" s="16"/>
      <c r="H68" s="16">
        <v>575</v>
      </c>
      <c r="I68" s="16">
        <f>ROUND(H68*0.2,2)</f>
        <v>115</v>
      </c>
      <c r="J68" s="16">
        <f>SUM(H68:I68)</f>
        <v>690</v>
      </c>
      <c r="K68" s="9">
        <f>J68-F68</f>
        <v>70</v>
      </c>
      <c r="L68" s="8">
        <f>IF(F68="","NEW",K68/F68)</f>
        <v>0.11290322580645161</v>
      </c>
    </row>
    <row r="69" spans="1:12" x14ac:dyDescent="0.35">
      <c r="A69" s="397"/>
      <c r="B69" s="399"/>
      <c r="C69" s="17"/>
      <c r="D69" s="16"/>
      <c r="E69" s="16"/>
      <c r="F69" s="16"/>
      <c r="G69" s="16"/>
      <c r="H69" s="16"/>
      <c r="I69" s="16"/>
      <c r="J69" s="16"/>
      <c r="K69" s="9"/>
      <c r="L69" s="8"/>
    </row>
    <row r="70" spans="1:12" ht="16.75" thickBot="1" x14ac:dyDescent="0.4">
      <c r="A70" s="397"/>
      <c r="B70" s="454" t="s">
        <v>1293</v>
      </c>
      <c r="C70" s="17"/>
      <c r="D70" s="16"/>
      <c r="E70" s="16"/>
      <c r="F70" s="16"/>
      <c r="G70" s="16"/>
      <c r="H70" s="16"/>
      <c r="I70" s="16"/>
      <c r="J70" s="16"/>
      <c r="K70" s="9"/>
      <c r="L70" s="8"/>
    </row>
    <row r="71" spans="1:12" x14ac:dyDescent="0.35">
      <c r="A71" s="397">
        <f>A68+1</f>
        <v>38</v>
      </c>
      <c r="B71" s="396" t="s">
        <v>1291</v>
      </c>
      <c r="C71" s="17" t="s">
        <v>11</v>
      </c>
      <c r="D71" s="16">
        <v>191.67</v>
      </c>
      <c r="E71" s="16">
        <f>ROUND(D71*0.2,2)</f>
        <v>38.33</v>
      </c>
      <c r="F71" s="16">
        <f>SUM(D71:E71)</f>
        <v>230</v>
      </c>
      <c r="G71" s="16"/>
      <c r="H71" s="16">
        <v>212.5</v>
      </c>
      <c r="I71" s="16">
        <f>ROUND(H71*0.2,2)</f>
        <v>42.5</v>
      </c>
      <c r="J71" s="16">
        <f>SUM(H71:I71)</f>
        <v>255</v>
      </c>
      <c r="K71" s="9">
        <f>J71-F71</f>
        <v>25</v>
      </c>
      <c r="L71" s="8">
        <f>IF(F71="","NEW",K71/F71)</f>
        <v>0.10869565217391304</v>
      </c>
    </row>
    <row r="72" spans="1:12" x14ac:dyDescent="0.35">
      <c r="A72" s="397">
        <f>A71+1</f>
        <v>39</v>
      </c>
      <c r="B72" s="396" t="s">
        <v>1292</v>
      </c>
      <c r="C72" s="17" t="s">
        <v>11</v>
      </c>
      <c r="D72" s="16">
        <v>266.67</v>
      </c>
      <c r="E72" s="16">
        <f>ROUND(D72*0.2,2)</f>
        <v>53.33</v>
      </c>
      <c r="F72" s="16">
        <f>SUM(D72:E72)</f>
        <v>320</v>
      </c>
      <c r="G72" s="16"/>
      <c r="H72" s="16">
        <v>300</v>
      </c>
      <c r="I72" s="16">
        <f>ROUND(H72*0.2,2)</f>
        <v>60</v>
      </c>
      <c r="J72" s="16">
        <f>SUM(H72:I72)</f>
        <v>360</v>
      </c>
      <c r="K72" s="9">
        <f>J72-F72</f>
        <v>40</v>
      </c>
      <c r="L72" s="8">
        <f>IF(F72="","NEW",K72/F72)</f>
        <v>0.125</v>
      </c>
    </row>
    <row r="73" spans="1:12" x14ac:dyDescent="0.35">
      <c r="A73" s="397"/>
      <c r="B73" s="399"/>
      <c r="C73" s="17"/>
      <c r="D73" s="16"/>
      <c r="E73" s="16"/>
      <c r="F73" s="16"/>
      <c r="G73" s="16"/>
      <c r="H73" s="16"/>
      <c r="I73" s="16"/>
      <c r="J73" s="16"/>
      <c r="K73" s="9"/>
      <c r="L73" s="8"/>
    </row>
    <row r="74" spans="1:12" ht="16.75" thickBot="1" x14ac:dyDescent="0.4">
      <c r="A74" s="77"/>
      <c r="B74" s="454" t="s">
        <v>1513</v>
      </c>
      <c r="C74" s="17"/>
      <c r="D74" s="16"/>
      <c r="E74" s="16"/>
      <c r="F74" s="20"/>
      <c r="G74" s="16"/>
      <c r="H74" s="16"/>
      <c r="I74" s="16"/>
      <c r="J74" s="20"/>
      <c r="K74" s="9"/>
      <c r="L74" s="8"/>
    </row>
    <row r="75" spans="1:12" x14ac:dyDescent="0.35">
      <c r="A75" s="77">
        <f>A72+1</f>
        <v>40</v>
      </c>
      <c r="B75" s="396" t="s">
        <v>1514</v>
      </c>
      <c r="C75" s="17" t="s">
        <v>11</v>
      </c>
      <c r="D75" s="16">
        <v>583.33000000000004</v>
      </c>
      <c r="E75" s="16">
        <f t="shared" ref="E75:E77" si="12">ROUND(D75*0.2,2)</f>
        <v>116.67</v>
      </c>
      <c r="F75" s="16">
        <f>SUM(D75:E75)</f>
        <v>700</v>
      </c>
      <c r="G75" s="16"/>
      <c r="H75" s="16">
        <v>641.66999999999996</v>
      </c>
      <c r="I75" s="16">
        <f t="shared" ref="I75:I77" si="13">ROUND(H75*0.2,2)</f>
        <v>128.33000000000001</v>
      </c>
      <c r="J75" s="16">
        <f>SUM(H75:I75)</f>
        <v>770</v>
      </c>
      <c r="K75" s="9">
        <f>J75-F75</f>
        <v>70</v>
      </c>
      <c r="L75" s="8">
        <f>IF(F75="","NEW",K75/F75)</f>
        <v>0.1</v>
      </c>
    </row>
    <row r="76" spans="1:12" x14ac:dyDescent="0.35">
      <c r="A76" s="397">
        <f>1+A75</f>
        <v>41</v>
      </c>
      <c r="B76" s="396" t="s">
        <v>1515</v>
      </c>
      <c r="C76" s="17" t="s">
        <v>11</v>
      </c>
      <c r="D76" s="16">
        <v>666.67</v>
      </c>
      <c r="E76" s="16">
        <f t="shared" si="12"/>
        <v>133.33000000000001</v>
      </c>
      <c r="F76" s="16">
        <f>SUM(D76:E76)</f>
        <v>800</v>
      </c>
      <c r="G76" s="16"/>
      <c r="H76" s="16">
        <v>733.33</v>
      </c>
      <c r="I76" s="16">
        <f t="shared" si="13"/>
        <v>146.66999999999999</v>
      </c>
      <c r="J76" s="16">
        <f>SUM(H76:I76)</f>
        <v>880</v>
      </c>
      <c r="K76" s="9">
        <f>J76-F76</f>
        <v>80</v>
      </c>
      <c r="L76" s="8">
        <f>IF(F76="","NEW",K76/F76)</f>
        <v>0.1</v>
      </c>
    </row>
    <row r="77" spans="1:12" x14ac:dyDescent="0.35">
      <c r="A77" s="77">
        <f>A76+1</f>
        <v>42</v>
      </c>
      <c r="B77" s="396" t="s">
        <v>1516</v>
      </c>
      <c r="C77" s="17" t="s">
        <v>11</v>
      </c>
      <c r="D77" s="16">
        <v>41.67</v>
      </c>
      <c r="E77" s="16">
        <f t="shared" si="12"/>
        <v>8.33</v>
      </c>
      <c r="F77" s="16">
        <f>SUM(D77:E77)</f>
        <v>50</v>
      </c>
      <c r="G77" s="16"/>
      <c r="H77" s="16">
        <v>45.83</v>
      </c>
      <c r="I77" s="16">
        <f t="shared" si="13"/>
        <v>9.17</v>
      </c>
      <c r="J77" s="16">
        <f>SUM(H77:I77)</f>
        <v>55</v>
      </c>
      <c r="K77" s="9">
        <f>J77-F77</f>
        <v>5</v>
      </c>
      <c r="L77" s="8">
        <f>IF(F77="","NEW",K77/F77)</f>
        <v>0.1</v>
      </c>
    </row>
    <row r="78" spans="1:12" x14ac:dyDescent="0.35">
      <c r="A78" s="397"/>
      <c r="B78" s="399"/>
      <c r="C78" s="17"/>
      <c r="D78" s="16"/>
      <c r="E78" s="16"/>
      <c r="F78" s="16"/>
      <c r="G78" s="16"/>
      <c r="H78" s="16"/>
      <c r="I78" s="16"/>
      <c r="J78" s="16"/>
      <c r="K78" s="9"/>
      <c r="L78" s="8"/>
    </row>
    <row r="79" spans="1:12" ht="55.5" customHeight="1" thickBot="1" x14ac:dyDescent="0.4">
      <c r="A79" s="394"/>
      <c r="B79" s="496" t="s">
        <v>1296</v>
      </c>
      <c r="C79" s="17"/>
      <c r="D79" s="10"/>
      <c r="E79" s="10"/>
      <c r="F79" s="16"/>
      <c r="G79" s="16"/>
      <c r="H79" s="10"/>
      <c r="I79" s="10"/>
      <c r="J79" s="16"/>
      <c r="K79" s="9"/>
      <c r="L79" s="8"/>
    </row>
    <row r="80" spans="1:12" x14ac:dyDescent="0.35">
      <c r="A80" s="397">
        <f>A77+1</f>
        <v>43</v>
      </c>
      <c r="B80" s="399" t="s">
        <v>1297</v>
      </c>
      <c r="C80" s="17" t="s">
        <v>11</v>
      </c>
      <c r="D80" s="16">
        <v>490</v>
      </c>
      <c r="E80" s="16"/>
      <c r="F80" s="16">
        <f t="shared" ref="F80:F85" si="14">SUM(D80:E80)</f>
        <v>490</v>
      </c>
      <c r="G80" s="16"/>
      <c r="H80" s="16">
        <v>540</v>
      </c>
      <c r="I80" s="16"/>
      <c r="J80" s="16">
        <f t="shared" ref="J80:J85" si="15">SUM(H80:I80)</f>
        <v>540</v>
      </c>
      <c r="K80" s="9">
        <f t="shared" ref="K80:K85" si="16">J80-F80</f>
        <v>50</v>
      </c>
      <c r="L80" s="8">
        <f t="shared" ref="L80:L85" si="17">IF(F80="","NEW",K80/F80)</f>
        <v>0.10204081632653061</v>
      </c>
    </row>
    <row r="81" spans="1:12" x14ac:dyDescent="0.35">
      <c r="A81" s="397">
        <f>A80+1</f>
        <v>44</v>
      </c>
      <c r="B81" s="399" t="s">
        <v>1292</v>
      </c>
      <c r="C81" s="17" t="s">
        <v>11</v>
      </c>
      <c r="D81" s="16">
        <v>550</v>
      </c>
      <c r="E81" s="91"/>
      <c r="F81" s="16">
        <f t="shared" si="14"/>
        <v>550</v>
      </c>
      <c r="G81" s="91"/>
      <c r="H81" s="16">
        <v>605</v>
      </c>
      <c r="I81" s="16"/>
      <c r="J81" s="16">
        <f t="shared" si="15"/>
        <v>605</v>
      </c>
      <c r="K81" s="9">
        <f t="shared" si="16"/>
        <v>55</v>
      </c>
      <c r="L81" s="8">
        <f t="shared" si="17"/>
        <v>0.1</v>
      </c>
    </row>
    <row r="82" spans="1:12" x14ac:dyDescent="0.35">
      <c r="A82" s="397">
        <f>A81+1</f>
        <v>45</v>
      </c>
      <c r="B82" s="399" t="s">
        <v>1298</v>
      </c>
      <c r="C82" s="17" t="s">
        <v>11</v>
      </c>
      <c r="D82" s="16">
        <v>605</v>
      </c>
      <c r="E82" s="16"/>
      <c r="F82" s="16">
        <f t="shared" si="14"/>
        <v>605</v>
      </c>
      <c r="G82" s="16"/>
      <c r="H82" s="16">
        <v>665</v>
      </c>
      <c r="I82" s="16"/>
      <c r="J82" s="16">
        <f t="shared" si="15"/>
        <v>665</v>
      </c>
      <c r="K82" s="9">
        <f t="shared" si="16"/>
        <v>60</v>
      </c>
      <c r="L82" s="8">
        <f t="shared" si="17"/>
        <v>9.9173553719008267E-2</v>
      </c>
    </row>
    <row r="83" spans="1:12" x14ac:dyDescent="0.35">
      <c r="A83" s="397">
        <f>A82+1</f>
        <v>46</v>
      </c>
      <c r="B83" s="399" t="s">
        <v>1299</v>
      </c>
      <c r="C83" s="17" t="s">
        <v>11</v>
      </c>
      <c r="D83" s="16">
        <v>605</v>
      </c>
      <c r="E83" s="16"/>
      <c r="F83" s="16">
        <f t="shared" si="14"/>
        <v>605</v>
      </c>
      <c r="G83" s="16"/>
      <c r="H83" s="16">
        <v>665</v>
      </c>
      <c r="I83" s="16"/>
      <c r="J83" s="16">
        <f t="shared" si="15"/>
        <v>665</v>
      </c>
      <c r="K83" s="9">
        <f t="shared" si="16"/>
        <v>60</v>
      </c>
      <c r="L83" s="8">
        <f t="shared" si="17"/>
        <v>9.9173553719008267E-2</v>
      </c>
    </row>
    <row r="84" spans="1:12" x14ac:dyDescent="0.35">
      <c r="A84" s="397">
        <f>A83+1</f>
        <v>47</v>
      </c>
      <c r="B84" s="399" t="s">
        <v>1300</v>
      </c>
      <c r="C84" s="17" t="s">
        <v>11</v>
      </c>
      <c r="D84" s="16">
        <v>715</v>
      </c>
      <c r="E84" s="16"/>
      <c r="F84" s="16">
        <f t="shared" si="14"/>
        <v>715</v>
      </c>
      <c r="G84" s="16"/>
      <c r="H84" s="16">
        <v>790</v>
      </c>
      <c r="I84" s="16"/>
      <c r="J84" s="16">
        <f t="shared" si="15"/>
        <v>790</v>
      </c>
      <c r="K84" s="9">
        <f t="shared" si="16"/>
        <v>75</v>
      </c>
      <c r="L84" s="8">
        <f t="shared" si="17"/>
        <v>0.1048951048951049</v>
      </c>
    </row>
    <row r="85" spans="1:12" x14ac:dyDescent="0.35">
      <c r="A85" s="397">
        <f>A84+1</f>
        <v>48</v>
      </c>
      <c r="B85" s="399" t="s">
        <v>1301</v>
      </c>
      <c r="C85" s="17" t="s">
        <v>11</v>
      </c>
      <c r="D85" s="16">
        <v>820</v>
      </c>
      <c r="E85" s="16"/>
      <c r="F85" s="16">
        <f t="shared" si="14"/>
        <v>820</v>
      </c>
      <c r="G85" s="16"/>
      <c r="H85" s="16">
        <v>905</v>
      </c>
      <c r="I85" s="16"/>
      <c r="J85" s="16">
        <f t="shared" si="15"/>
        <v>905</v>
      </c>
      <c r="K85" s="9">
        <f t="shared" si="16"/>
        <v>85</v>
      </c>
      <c r="L85" s="8">
        <f t="shared" si="17"/>
        <v>0.10365853658536585</v>
      </c>
    </row>
    <row r="86" spans="1:12" ht="15.45" x14ac:dyDescent="0.35">
      <c r="A86" s="397"/>
      <c r="B86" s="400"/>
      <c r="C86" s="17"/>
      <c r="D86" s="16"/>
      <c r="E86" s="16"/>
      <c r="F86" s="91"/>
      <c r="G86" s="91"/>
      <c r="H86" s="16"/>
      <c r="I86" s="16"/>
      <c r="J86" s="16"/>
      <c r="K86" s="9"/>
      <c r="L86" s="8"/>
    </row>
    <row r="87" spans="1:12" ht="49.3" thickBot="1" x14ac:dyDescent="0.45">
      <c r="A87" s="397"/>
      <c r="B87" s="459" t="s">
        <v>1302</v>
      </c>
      <c r="C87" s="17"/>
      <c r="D87" s="16"/>
      <c r="E87" s="16"/>
      <c r="F87" s="16"/>
      <c r="G87" s="16"/>
      <c r="H87" s="16"/>
      <c r="I87" s="16"/>
      <c r="J87" s="16"/>
      <c r="K87" s="9"/>
      <c r="L87" s="8"/>
    </row>
    <row r="88" spans="1:12" x14ac:dyDescent="0.35">
      <c r="A88" s="397">
        <f>A85+1</f>
        <v>49</v>
      </c>
      <c r="B88" s="399" t="s">
        <v>1297</v>
      </c>
      <c r="C88" s="17" t="s">
        <v>11</v>
      </c>
      <c r="D88" s="16">
        <v>300</v>
      </c>
      <c r="E88" s="16"/>
      <c r="F88" s="16">
        <f>SUM(D88:E88)</f>
        <v>300</v>
      </c>
      <c r="G88" s="16"/>
      <c r="H88" s="16">
        <v>330</v>
      </c>
      <c r="I88" s="16"/>
      <c r="J88" s="16">
        <f>SUM(H88:I88)</f>
        <v>330</v>
      </c>
      <c r="K88" s="9">
        <f>J88-F88</f>
        <v>30</v>
      </c>
      <c r="L88" s="8">
        <f>IF(F88="","NEW",K88/F88)</f>
        <v>0.1</v>
      </c>
    </row>
    <row r="89" spans="1:12" x14ac:dyDescent="0.35">
      <c r="A89" s="397">
        <f>A88+1</f>
        <v>50</v>
      </c>
      <c r="B89" s="399" t="s">
        <v>1292</v>
      </c>
      <c r="C89" s="17" t="s">
        <v>11</v>
      </c>
      <c r="D89" s="16">
        <v>330</v>
      </c>
      <c r="E89" s="16"/>
      <c r="F89" s="16">
        <f>SUM(D89:E89)</f>
        <v>330</v>
      </c>
      <c r="G89" s="16"/>
      <c r="H89" s="16">
        <v>365</v>
      </c>
      <c r="I89" s="16"/>
      <c r="J89" s="16">
        <f>SUM(H89:I89)</f>
        <v>365</v>
      </c>
      <c r="K89" s="9">
        <f>J89-F89</f>
        <v>35</v>
      </c>
      <c r="L89" s="8">
        <f>IF(F89="","NEW",K89/F89)</f>
        <v>0.10606060606060606</v>
      </c>
    </row>
    <row r="90" spans="1:12" x14ac:dyDescent="0.35">
      <c r="A90" s="397">
        <f>1+A89</f>
        <v>51</v>
      </c>
      <c r="B90" s="399" t="s">
        <v>1298</v>
      </c>
      <c r="C90" s="17" t="s">
        <v>11</v>
      </c>
      <c r="D90" s="16">
        <v>365</v>
      </c>
      <c r="E90" s="16"/>
      <c r="F90" s="16">
        <f>SUM(D90:E90)</f>
        <v>365</v>
      </c>
      <c r="G90" s="16"/>
      <c r="H90" s="16">
        <v>405</v>
      </c>
      <c r="I90" s="16"/>
      <c r="J90" s="16">
        <f>SUM(H90:I90)</f>
        <v>405</v>
      </c>
      <c r="K90" s="9">
        <f>J90-F90</f>
        <v>40</v>
      </c>
      <c r="L90" s="8">
        <f>IF(F90="","NEW",K90/F90)</f>
        <v>0.1095890410958904</v>
      </c>
    </row>
    <row r="91" spans="1:12" x14ac:dyDescent="0.35">
      <c r="A91" s="397"/>
      <c r="B91" s="399"/>
      <c r="C91" s="17"/>
      <c r="D91" s="16"/>
      <c r="E91" s="16"/>
      <c r="F91" s="16"/>
      <c r="G91" s="16"/>
      <c r="H91" s="16"/>
      <c r="I91" s="16"/>
      <c r="J91" s="16"/>
      <c r="K91" s="9"/>
      <c r="L91" s="8"/>
    </row>
    <row r="92" spans="1:12" ht="33" thickBot="1" x14ac:dyDescent="0.4">
      <c r="A92" s="397"/>
      <c r="B92" s="482" t="s">
        <v>1303</v>
      </c>
      <c r="C92" s="17"/>
      <c r="D92" s="16"/>
      <c r="E92" s="16"/>
      <c r="F92" s="16"/>
      <c r="G92" s="16"/>
      <c r="H92" s="16"/>
      <c r="I92" s="16"/>
      <c r="J92" s="16"/>
      <c r="K92" s="9"/>
      <c r="L92" s="8"/>
    </row>
    <row r="93" spans="1:12" x14ac:dyDescent="0.35">
      <c r="A93" s="397">
        <f>A90+1</f>
        <v>52</v>
      </c>
      <c r="B93" s="198" t="s">
        <v>1297</v>
      </c>
      <c r="C93" s="17" t="s">
        <v>11</v>
      </c>
      <c r="D93" s="16">
        <v>250</v>
      </c>
      <c r="E93" s="16">
        <f>ROUND(D93*0.2,2)</f>
        <v>50</v>
      </c>
      <c r="F93" s="16">
        <f>SUM(D93:E93)</f>
        <v>300</v>
      </c>
      <c r="G93" s="16"/>
      <c r="H93" s="16">
        <v>275</v>
      </c>
      <c r="I93" s="16">
        <f>ROUND(H93*0.2,2)</f>
        <v>55</v>
      </c>
      <c r="J93" s="16">
        <f>SUM(H93:I93)</f>
        <v>330</v>
      </c>
      <c r="K93" s="9">
        <f>J93-F93</f>
        <v>30</v>
      </c>
      <c r="L93" s="8">
        <f>IF(F93="","NEW",K93/F93)</f>
        <v>0.1</v>
      </c>
    </row>
    <row r="94" spans="1:12" x14ac:dyDescent="0.35">
      <c r="A94" s="397">
        <f>A93+1</f>
        <v>53</v>
      </c>
      <c r="B94" s="401" t="s">
        <v>1304</v>
      </c>
      <c r="C94" s="17" t="s">
        <v>11</v>
      </c>
      <c r="D94" s="16">
        <v>275</v>
      </c>
      <c r="E94" s="16">
        <f>ROUND(D94*0.2,2)</f>
        <v>55</v>
      </c>
      <c r="F94" s="16">
        <f>SUM(D94:E94)</f>
        <v>330</v>
      </c>
      <c r="G94" s="16"/>
      <c r="H94" s="16">
        <v>304.17</v>
      </c>
      <c r="I94" s="16">
        <f>ROUND(H94*0.2,2)</f>
        <v>60.83</v>
      </c>
      <c r="J94" s="16">
        <f>SUM(H94:I94)</f>
        <v>365</v>
      </c>
      <c r="K94" s="9">
        <f>J94-F94</f>
        <v>35</v>
      </c>
      <c r="L94" s="8">
        <f>IF(F94="","NEW",K94/F94)</f>
        <v>0.10606060606060606</v>
      </c>
    </row>
    <row r="95" spans="1:12" x14ac:dyDescent="0.35">
      <c r="A95" s="397">
        <f>A94+1</f>
        <v>54</v>
      </c>
      <c r="B95" s="402" t="s">
        <v>1298</v>
      </c>
      <c r="C95" s="17" t="s">
        <v>11</v>
      </c>
      <c r="D95" s="16">
        <v>304.17</v>
      </c>
      <c r="E95" s="16">
        <f>ROUND(D95*0.2,2)</f>
        <v>60.83</v>
      </c>
      <c r="F95" s="16">
        <f>SUM(D95:E95)</f>
        <v>365</v>
      </c>
      <c r="G95" s="16"/>
      <c r="H95" s="16">
        <v>337.5</v>
      </c>
      <c r="I95" s="16">
        <f>ROUND(H95*0.2,2)</f>
        <v>67.5</v>
      </c>
      <c r="J95" s="16">
        <f>SUM(H95:I95)</f>
        <v>405</v>
      </c>
      <c r="K95" s="9">
        <f>J95-F95</f>
        <v>40</v>
      </c>
      <c r="L95" s="8">
        <f>IF(F95="","NEW",K95/F95)</f>
        <v>0.1095890410958904</v>
      </c>
    </row>
    <row r="96" spans="1:12" x14ac:dyDescent="0.35">
      <c r="A96" s="397"/>
      <c r="B96" s="402"/>
      <c r="C96" s="17"/>
      <c r="D96" s="16"/>
      <c r="E96" s="16"/>
      <c r="F96" s="16"/>
      <c r="G96" s="16"/>
      <c r="H96" s="16"/>
      <c r="I96" s="16"/>
      <c r="J96" s="16"/>
      <c r="K96" s="9"/>
      <c r="L96" s="8"/>
    </row>
    <row r="97" spans="1:12" ht="18" thickBot="1" x14ac:dyDescent="0.45">
      <c r="A97" s="397"/>
      <c r="B97" s="440" t="s">
        <v>1305</v>
      </c>
      <c r="C97" s="17"/>
      <c r="D97" s="16"/>
      <c r="E97" s="16"/>
      <c r="F97" s="20"/>
      <c r="G97" s="16"/>
      <c r="H97" s="16"/>
      <c r="I97" s="16"/>
      <c r="J97" s="20"/>
      <c r="K97" s="9"/>
      <c r="L97" s="8"/>
    </row>
    <row r="98" spans="1:12" ht="15.45" thickTop="1" x14ac:dyDescent="0.35">
      <c r="A98" s="397">
        <f>A95+1</f>
        <v>55</v>
      </c>
      <c r="B98" s="392" t="s">
        <v>1306</v>
      </c>
      <c r="C98" s="17" t="s">
        <v>11</v>
      </c>
      <c r="D98" s="16">
        <v>435</v>
      </c>
      <c r="E98" s="16"/>
      <c r="F98" s="16">
        <f>SUM(D98:E98)</f>
        <v>435</v>
      </c>
      <c r="G98" s="16"/>
      <c r="H98" s="16">
        <v>480</v>
      </c>
      <c r="I98" s="16"/>
      <c r="J98" s="16">
        <f>SUM(H98:I98)</f>
        <v>480</v>
      </c>
      <c r="K98" s="9">
        <f>J98-F98</f>
        <v>45</v>
      </c>
      <c r="L98" s="8">
        <f>IF(F98="","NEW",K98/F98)</f>
        <v>0.10344827586206896</v>
      </c>
    </row>
    <row r="99" spans="1:12" x14ac:dyDescent="0.35">
      <c r="A99" s="397">
        <f>A98+1</f>
        <v>56</v>
      </c>
      <c r="B99" s="392" t="s">
        <v>1307</v>
      </c>
      <c r="C99" s="17" t="s">
        <v>11</v>
      </c>
      <c r="D99" s="16">
        <v>470</v>
      </c>
      <c r="E99" s="16"/>
      <c r="F99" s="16">
        <f>SUM(D99:E99)</f>
        <v>470</v>
      </c>
      <c r="G99" s="16"/>
      <c r="H99" s="16">
        <v>520</v>
      </c>
      <c r="I99" s="16"/>
      <c r="J99" s="16">
        <f>SUM(H99:I99)</f>
        <v>520</v>
      </c>
      <c r="K99" s="9">
        <f>J99-F99</f>
        <v>50</v>
      </c>
      <c r="L99" s="8">
        <f>IF(F99="","NEW",K99/F99)</f>
        <v>0.10638297872340426</v>
      </c>
    </row>
    <row r="100" spans="1:12" x14ac:dyDescent="0.35">
      <c r="A100" s="397">
        <f>1+A99</f>
        <v>57</v>
      </c>
      <c r="B100" s="392" t="s">
        <v>1308</v>
      </c>
      <c r="C100" s="17" t="s">
        <v>11</v>
      </c>
      <c r="D100" s="16">
        <v>285</v>
      </c>
      <c r="E100" s="16"/>
      <c r="F100" s="16">
        <f>SUM(D100:E100)</f>
        <v>285</v>
      </c>
      <c r="G100" s="16"/>
      <c r="H100" s="16">
        <v>315</v>
      </c>
      <c r="I100" s="16"/>
      <c r="J100" s="16">
        <f>SUM(H100:I100)</f>
        <v>315</v>
      </c>
      <c r="K100" s="9">
        <f>J100-F100</f>
        <v>30</v>
      </c>
      <c r="L100" s="8">
        <f>IF(F100="","NEW",K100/F100)</f>
        <v>0.10526315789473684</v>
      </c>
    </row>
    <row r="101" spans="1:12" ht="16.75" thickBot="1" x14ac:dyDescent="0.4">
      <c r="A101" s="397"/>
      <c r="B101" s="232"/>
      <c r="C101" s="17"/>
      <c r="D101" s="16"/>
      <c r="E101" s="16"/>
      <c r="F101" s="16"/>
      <c r="G101" s="16"/>
      <c r="H101" s="16"/>
      <c r="I101" s="16"/>
      <c r="J101" s="16"/>
      <c r="K101" s="9"/>
      <c r="L101" s="8"/>
    </row>
    <row r="102" spans="1:12" ht="18.45" thickTop="1" thickBot="1" x14ac:dyDescent="0.4">
      <c r="A102" s="397"/>
      <c r="B102" s="453" t="s">
        <v>1309</v>
      </c>
      <c r="C102" s="17"/>
      <c r="D102" s="16"/>
      <c r="E102" s="16"/>
      <c r="F102" s="16"/>
      <c r="G102" s="16"/>
      <c r="H102" s="16"/>
      <c r="I102" s="16"/>
      <c r="J102" s="16"/>
      <c r="K102" s="9"/>
      <c r="L102" s="8"/>
    </row>
    <row r="103" spans="1:12" ht="15.45" thickTop="1" x14ac:dyDescent="0.35">
      <c r="A103" s="397">
        <f>A100+1</f>
        <v>58</v>
      </c>
      <c r="B103" s="392" t="s">
        <v>1310</v>
      </c>
      <c r="C103" s="17" t="s">
        <v>11</v>
      </c>
      <c r="D103" s="16">
        <v>1850</v>
      </c>
      <c r="E103" s="16"/>
      <c r="F103" s="16">
        <f>SUM(D103:E103)</f>
        <v>1850</v>
      </c>
      <c r="G103" s="16"/>
      <c r="H103" s="16">
        <v>2000</v>
      </c>
      <c r="I103" s="16"/>
      <c r="J103" s="16">
        <f>SUM(H103:I103)</f>
        <v>2000</v>
      </c>
      <c r="K103" s="9">
        <f>J103-F103</f>
        <v>150</v>
      </c>
      <c r="L103" s="8">
        <f>IF(F103="","NEW",K103/F103)</f>
        <v>8.1081081081081086E-2</v>
      </c>
    </row>
    <row r="104" spans="1:12" x14ac:dyDescent="0.35">
      <c r="A104" s="397">
        <f>1+A103</f>
        <v>59</v>
      </c>
      <c r="B104" s="392" t="s">
        <v>1311</v>
      </c>
      <c r="C104" s="17" t="s">
        <v>11</v>
      </c>
      <c r="D104" s="16">
        <v>625</v>
      </c>
      <c r="E104" s="16"/>
      <c r="F104" s="16">
        <f>SUM(D104:E104)</f>
        <v>625</v>
      </c>
      <c r="G104" s="16"/>
      <c r="H104" s="16">
        <v>685</v>
      </c>
      <c r="I104" s="16"/>
      <c r="J104" s="16">
        <f>SUM(H104:I104)</f>
        <v>685</v>
      </c>
      <c r="K104" s="9">
        <f>J104-F104</f>
        <v>60</v>
      </c>
      <c r="L104" s="8">
        <f>IF(F104="","NEW",K104/F104)</f>
        <v>9.6000000000000002E-2</v>
      </c>
    </row>
    <row r="105" spans="1:12" x14ac:dyDescent="0.35">
      <c r="A105" s="397">
        <f>1+A104</f>
        <v>60</v>
      </c>
      <c r="B105" s="392" t="s">
        <v>1312</v>
      </c>
      <c r="C105" s="17" t="s">
        <v>11</v>
      </c>
      <c r="D105" s="16">
        <v>70</v>
      </c>
      <c r="E105" s="16"/>
      <c r="F105" s="16">
        <f>SUM(D105:E105)</f>
        <v>70</v>
      </c>
      <c r="G105" s="16"/>
      <c r="H105" s="16">
        <v>80</v>
      </c>
      <c r="I105" s="16"/>
      <c r="J105" s="16">
        <f>SUM(H105:I105)</f>
        <v>80</v>
      </c>
      <c r="K105" s="9">
        <f>J105-F105</f>
        <v>10</v>
      </c>
      <c r="L105" s="8">
        <f>IF(F105="","NEW",K105/F105)</f>
        <v>0.14285714285714285</v>
      </c>
    </row>
    <row r="106" spans="1:12" x14ac:dyDescent="0.35">
      <c r="A106" s="397"/>
      <c r="B106" s="392"/>
      <c r="C106" s="17"/>
      <c r="D106" s="16"/>
      <c r="E106" s="16"/>
      <c r="F106" s="16"/>
      <c r="G106" s="16"/>
      <c r="H106" s="16"/>
      <c r="I106" s="16"/>
      <c r="J106" s="16"/>
      <c r="K106" s="9"/>
      <c r="L106" s="8"/>
    </row>
    <row r="107" spans="1:12" ht="18" thickBot="1" x14ac:dyDescent="0.4">
      <c r="A107" s="397"/>
      <c r="B107" s="453" t="s">
        <v>1313</v>
      </c>
      <c r="C107" s="17"/>
      <c r="D107" s="16"/>
      <c r="E107" s="16"/>
      <c r="F107" s="16"/>
      <c r="G107" s="16"/>
      <c r="H107" s="16"/>
      <c r="I107" s="16"/>
      <c r="J107" s="16"/>
      <c r="K107" s="9"/>
      <c r="L107" s="8"/>
    </row>
    <row r="108" spans="1:12" ht="15.45" thickTop="1" x14ac:dyDescent="0.35">
      <c r="A108" s="397">
        <f>A105+1</f>
        <v>61</v>
      </c>
      <c r="B108" s="392" t="s">
        <v>1314</v>
      </c>
      <c r="C108" s="17" t="s">
        <v>11</v>
      </c>
      <c r="D108" s="16">
        <v>2</v>
      </c>
      <c r="E108" s="16"/>
      <c r="F108" s="16">
        <f>SUM(D108:E108)</f>
        <v>2</v>
      </c>
      <c r="G108" s="16"/>
      <c r="H108" s="16">
        <v>2.08</v>
      </c>
      <c r="I108" s="16">
        <f>ROUND(H108*0.2,2)</f>
        <v>0.42</v>
      </c>
      <c r="J108" s="16">
        <f>SUM(H108:I108)</f>
        <v>2.5</v>
      </c>
      <c r="K108" s="9">
        <f>J108-F108</f>
        <v>0.5</v>
      </c>
      <c r="L108" s="8">
        <f>IF(F108="","NEW",K108/F108)</f>
        <v>0.25</v>
      </c>
    </row>
    <row r="109" spans="1:12" x14ac:dyDescent="0.35">
      <c r="A109" s="397"/>
      <c r="B109" s="401"/>
      <c r="C109" s="17"/>
      <c r="D109" s="16"/>
      <c r="E109" s="16"/>
      <c r="F109" s="16"/>
      <c r="G109" s="16"/>
      <c r="H109" s="16"/>
      <c r="I109" s="16"/>
      <c r="J109" s="16"/>
      <c r="K109" s="9"/>
      <c r="L109" s="8"/>
    </row>
    <row r="110" spans="1:12" ht="18" thickBot="1" x14ac:dyDescent="0.4">
      <c r="A110" s="397"/>
      <c r="B110" s="453" t="s">
        <v>1315</v>
      </c>
      <c r="C110" s="17"/>
      <c r="D110" s="16"/>
      <c r="E110" s="16"/>
      <c r="F110" s="16"/>
      <c r="G110" s="16"/>
      <c r="H110" s="16"/>
      <c r="I110" s="16"/>
      <c r="J110" s="16"/>
      <c r="K110" s="9"/>
      <c r="L110" s="8"/>
    </row>
    <row r="111" spans="1:12" ht="15.45" thickTop="1" x14ac:dyDescent="0.35">
      <c r="A111" s="397"/>
      <c r="B111" s="392" t="s">
        <v>1316</v>
      </c>
      <c r="C111" s="17"/>
      <c r="D111" s="16"/>
      <c r="E111" s="16"/>
      <c r="F111" s="16"/>
      <c r="G111" s="16"/>
      <c r="H111" s="16"/>
      <c r="I111" s="16"/>
      <c r="J111" s="16"/>
      <c r="K111" s="9"/>
      <c r="L111" s="8"/>
    </row>
    <row r="112" spans="1:12" ht="30" x14ac:dyDescent="0.35">
      <c r="A112" s="397">
        <f>A108+1</f>
        <v>62</v>
      </c>
      <c r="B112" s="392" t="s">
        <v>1317</v>
      </c>
      <c r="C112" s="17" t="s">
        <v>11</v>
      </c>
      <c r="D112" s="16">
        <v>50</v>
      </c>
      <c r="E112" s="16"/>
      <c r="F112" s="16">
        <f>SUM(D112:E112)</f>
        <v>50</v>
      </c>
      <c r="G112" s="16"/>
      <c r="H112" s="16">
        <v>50</v>
      </c>
      <c r="I112" s="16"/>
      <c r="J112" s="16">
        <f>SUM(H112:I112)</f>
        <v>50</v>
      </c>
      <c r="K112" s="9">
        <f>J112-F112</f>
        <v>0</v>
      </c>
      <c r="L112" s="8">
        <f>IF(F112="","NEW",K112/F112)</f>
        <v>0</v>
      </c>
    </row>
    <row r="113" spans="1:12" x14ac:dyDescent="0.35">
      <c r="A113" s="397">
        <f>1+A112</f>
        <v>63</v>
      </c>
      <c r="B113" s="392" t="s">
        <v>1318</v>
      </c>
      <c r="C113" s="17" t="s">
        <v>11</v>
      </c>
      <c r="D113" s="16">
        <v>25</v>
      </c>
      <c r="E113" s="16"/>
      <c r="F113" s="16">
        <f>SUM(D113:E113)</f>
        <v>25</v>
      </c>
      <c r="G113" s="16"/>
      <c r="H113" s="16">
        <v>25</v>
      </c>
      <c r="I113" s="16"/>
      <c r="J113" s="16">
        <f>SUM(H113:I113)</f>
        <v>25</v>
      </c>
      <c r="K113" s="9">
        <f>J113-F113</f>
        <v>0</v>
      </c>
      <c r="L113" s="8">
        <f>IF(F113="","NEW",K113/F113)</f>
        <v>0</v>
      </c>
    </row>
    <row r="114" spans="1:12" x14ac:dyDescent="0.35">
      <c r="A114" s="397">
        <f>1+A113</f>
        <v>64</v>
      </c>
      <c r="B114" s="401" t="s">
        <v>1319</v>
      </c>
      <c r="C114" s="17" t="s">
        <v>11</v>
      </c>
      <c r="D114" s="550" t="s">
        <v>1320</v>
      </c>
      <c r="E114" s="551"/>
      <c r="F114" s="551"/>
      <c r="G114" s="551"/>
      <c r="H114" s="551"/>
      <c r="I114" s="551"/>
      <c r="J114" s="552"/>
      <c r="K114" s="9"/>
      <c r="L114" s="8"/>
    </row>
    <row r="115" spans="1:12" x14ac:dyDescent="0.35">
      <c r="A115" s="397">
        <f>1+A114</f>
        <v>65</v>
      </c>
      <c r="B115" s="401" t="s">
        <v>1321</v>
      </c>
      <c r="C115" s="17" t="s">
        <v>11</v>
      </c>
      <c r="D115" s="550" t="s">
        <v>1320</v>
      </c>
      <c r="E115" s="551"/>
      <c r="F115" s="551"/>
      <c r="G115" s="551"/>
      <c r="H115" s="551"/>
      <c r="I115" s="551"/>
      <c r="J115" s="552"/>
      <c r="K115" s="9"/>
      <c r="L115" s="8"/>
    </row>
    <row r="116" spans="1:12" x14ac:dyDescent="0.35">
      <c r="A116" s="397">
        <f>1+A115</f>
        <v>66</v>
      </c>
      <c r="B116" s="392" t="s">
        <v>1322</v>
      </c>
      <c r="C116" s="17" t="s">
        <v>11</v>
      </c>
      <c r="D116" s="16">
        <v>5.5</v>
      </c>
      <c r="E116" s="16"/>
      <c r="F116" s="16">
        <v>5.5</v>
      </c>
      <c r="G116" s="16"/>
      <c r="H116" s="16">
        <v>5.5</v>
      </c>
      <c r="I116" s="16"/>
      <c r="J116" s="16">
        <v>5.5</v>
      </c>
      <c r="K116" s="9">
        <f>J116-F116</f>
        <v>0</v>
      </c>
      <c r="L116" s="8">
        <f>IF(F116="","NEW",K116/F116)</f>
        <v>0</v>
      </c>
    </row>
  </sheetData>
  <mergeCells count="6">
    <mergeCell ref="D115:J115"/>
    <mergeCell ref="A1:B1"/>
    <mergeCell ref="K1:L1"/>
    <mergeCell ref="D4:F4"/>
    <mergeCell ref="H4:J4"/>
    <mergeCell ref="D114:J114"/>
  </mergeCells>
  <conditionalFormatting sqref="L5:L116">
    <cfRule type="cellIs" dxfId="8" priority="1" operator="equal">
      <formula>"NEW"</formula>
    </cfRule>
  </conditionalFormatting>
  <dataValidations count="1">
    <dataValidation type="list" allowBlank="1" showInputMessage="1" showErrorMessage="1" sqref="C4:C116" xr:uid="{3E293CC6-3DAC-4F1B-B9F8-F2268EA4F19D}">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landscape" r:id="rId1"/>
  <headerFooter alignWithMargins="0">
    <oddHeader>&amp;L&amp;"Arial,Bold"&amp;16STRATEGIC SERVICES - &amp;A&amp;C&amp;"Arial,Bold"&amp;16FEES AND CHARGES 2020/21</oddHeader>
    <oddFooter>&amp;L&amp;"Arial,Bold"&amp;16&amp;A&amp;C&amp;"Arial,Bold"&amp;16&amp;P</oddFooter>
  </headerFooter>
  <rowBreaks count="2" manualBreakCount="2">
    <brk id="46" max="10" man="1"/>
    <brk id="95"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80E5-CFD6-4A0D-89E3-7FA491EF54F3}">
  <sheetPr>
    <pageSetUpPr fitToPage="1"/>
  </sheetPr>
  <dimension ref="A1:O126"/>
  <sheetViews>
    <sheetView zoomScale="70" zoomScaleNormal="70" zoomScaleSheetLayoutView="70" workbookViewId="0">
      <pane ySplit="1" topLeftCell="A2" activePane="bottomLeft" state="frozen"/>
      <selection pane="bottomLeft" activeCell="A2" sqref="A2"/>
    </sheetView>
  </sheetViews>
  <sheetFormatPr defaultColWidth="9" defaultRowHeight="20.25" customHeight="1" x14ac:dyDescent="0.35"/>
  <cols>
    <col min="1" max="1" width="7.84375" style="65" bestFit="1" customWidth="1"/>
    <col min="2" max="2" width="80.69140625" style="55" customWidth="1"/>
    <col min="3" max="3" width="24.4609375" style="196" customWidth="1"/>
    <col min="4" max="4" width="15.84375" style="60" customWidth="1"/>
    <col min="5" max="5" width="10.53515625" style="60" customWidth="1"/>
    <col min="6" max="6" width="16.23046875" style="60" customWidth="1"/>
    <col min="7" max="7" width="3.4609375" style="60" customWidth="1"/>
    <col min="8" max="8" width="16.23046875" style="60" customWidth="1"/>
    <col min="9" max="9" width="10.53515625" style="60" customWidth="1"/>
    <col min="10" max="10" width="16.23046875" style="60" customWidth="1"/>
    <col min="11" max="11" width="12.23046875" style="57" customWidth="1"/>
    <col min="12" max="12" width="11.53515625" style="58" customWidth="1"/>
    <col min="13" max="15" width="9" style="39" customWidth="1"/>
    <col min="16" max="16384" width="9" style="39"/>
  </cols>
  <sheetData>
    <row r="1" spans="1:12" s="27" customFormat="1" ht="77.599999999999994" thickBot="1" x14ac:dyDescent="0.55000000000000004">
      <c r="A1" s="547" t="s">
        <v>0</v>
      </c>
      <c r="B1" s="547"/>
      <c r="C1" s="28" t="s">
        <v>1</v>
      </c>
      <c r="D1" s="28" t="s">
        <v>2</v>
      </c>
      <c r="E1" s="28" t="s">
        <v>3</v>
      </c>
      <c r="F1" s="28" t="s">
        <v>4</v>
      </c>
      <c r="G1" s="28"/>
      <c r="H1" s="28" t="s">
        <v>5</v>
      </c>
      <c r="I1" s="28" t="s">
        <v>3</v>
      </c>
      <c r="J1" s="28" t="s">
        <v>6</v>
      </c>
      <c r="K1" s="549" t="s">
        <v>7</v>
      </c>
      <c r="L1" s="549"/>
    </row>
    <row r="2" spans="1:12" s="69" customFormat="1" ht="15.9" thickTop="1" x14ac:dyDescent="0.35">
      <c r="A2" s="67"/>
      <c r="B2" s="186"/>
      <c r="C2" s="12"/>
      <c r="D2" s="36" t="s">
        <v>8</v>
      </c>
      <c r="E2" s="36" t="s">
        <v>8</v>
      </c>
      <c r="F2" s="36" t="s">
        <v>8</v>
      </c>
      <c r="G2" s="37"/>
      <c r="H2" s="36" t="s">
        <v>8</v>
      </c>
      <c r="I2" s="36" t="s">
        <v>8</v>
      </c>
      <c r="J2" s="36" t="s">
        <v>8</v>
      </c>
      <c r="K2" s="23" t="s">
        <v>8</v>
      </c>
      <c r="L2" s="22" t="s">
        <v>9</v>
      </c>
    </row>
    <row r="3" spans="1:12" ht="15.45" x14ac:dyDescent="0.35">
      <c r="A3" s="187"/>
      <c r="B3" s="188"/>
      <c r="C3" s="12"/>
      <c r="D3" s="189"/>
      <c r="E3" s="189"/>
      <c r="F3" s="189"/>
      <c r="G3" s="189"/>
      <c r="H3" s="189"/>
      <c r="I3" s="189"/>
      <c r="J3" s="189"/>
      <c r="K3" s="36"/>
      <c r="L3" s="22"/>
    </row>
    <row r="4" spans="1:12" ht="18" thickBot="1" x14ac:dyDescent="0.4">
      <c r="A4" s="275"/>
      <c r="B4" s="461" t="s">
        <v>1323</v>
      </c>
      <c r="C4" s="12"/>
      <c r="D4" s="189"/>
      <c r="E4" s="189"/>
      <c r="F4" s="189"/>
      <c r="G4" s="189"/>
      <c r="H4" s="189"/>
      <c r="I4" s="189"/>
      <c r="J4" s="189"/>
      <c r="K4" s="43"/>
      <c r="L4" s="8"/>
    </row>
    <row r="5" spans="1:12" ht="60.45" thickTop="1" x14ac:dyDescent="0.35">
      <c r="A5" s="40">
        <v>1</v>
      </c>
      <c r="B5" s="403" t="s">
        <v>1324</v>
      </c>
      <c r="C5" s="12" t="s">
        <v>11</v>
      </c>
      <c r="D5" s="189">
        <v>80.75</v>
      </c>
      <c r="E5" s="189"/>
      <c r="F5" s="189">
        <f t="shared" ref="F5:F12" si="0">D5+E5</f>
        <v>80.75</v>
      </c>
      <c r="G5" s="189"/>
      <c r="H5" s="189">
        <v>89</v>
      </c>
      <c r="I5" s="189"/>
      <c r="J5" s="189">
        <f t="shared" ref="J5:J12" si="1">H5+I5</f>
        <v>89</v>
      </c>
      <c r="K5" s="314">
        <f t="shared" ref="K5:K12" si="2">J5-F5</f>
        <v>8.25</v>
      </c>
      <c r="L5" s="243">
        <f t="shared" ref="L5:L12" si="3">IF(F5="","NEW",K5/F5)</f>
        <v>0.1021671826625387</v>
      </c>
    </row>
    <row r="6" spans="1:12" ht="33" customHeight="1" x14ac:dyDescent="0.35">
      <c r="A6" s="40">
        <f t="shared" ref="A6:A12" si="4">+A5+1</f>
        <v>2</v>
      </c>
      <c r="B6" s="403" t="s">
        <v>1553</v>
      </c>
      <c r="C6" s="12" t="s">
        <v>11</v>
      </c>
      <c r="D6" s="189">
        <v>87.5</v>
      </c>
      <c r="E6" s="189"/>
      <c r="F6" s="189">
        <v>87.5</v>
      </c>
      <c r="G6" s="189"/>
      <c r="H6" s="189">
        <v>80.83</v>
      </c>
      <c r="I6" s="189">
        <f>ROUND(H6*0.2,2)</f>
        <v>16.170000000000002</v>
      </c>
      <c r="J6" s="189">
        <f t="shared" si="1"/>
        <v>97</v>
      </c>
      <c r="K6" s="314">
        <f t="shared" si="2"/>
        <v>9.5</v>
      </c>
      <c r="L6" s="243">
        <f t="shared" si="3"/>
        <v>0.10857142857142857</v>
      </c>
    </row>
    <row r="7" spans="1:12" ht="15" x14ac:dyDescent="0.35">
      <c r="A7" s="40">
        <f t="shared" si="4"/>
        <v>3</v>
      </c>
      <c r="B7" s="403" t="s">
        <v>1325</v>
      </c>
      <c r="C7" s="12" t="s">
        <v>11</v>
      </c>
      <c r="D7" s="189">
        <v>30</v>
      </c>
      <c r="E7" s="189"/>
      <c r="F7" s="189">
        <f t="shared" si="0"/>
        <v>30</v>
      </c>
      <c r="G7" s="189"/>
      <c r="H7" s="189">
        <v>27.5</v>
      </c>
      <c r="I7" s="189">
        <f>ROUND(H7*0.2,2)</f>
        <v>5.5</v>
      </c>
      <c r="J7" s="189">
        <f t="shared" si="1"/>
        <v>33</v>
      </c>
      <c r="K7" s="44">
        <f t="shared" si="2"/>
        <v>3</v>
      </c>
      <c r="L7" s="8">
        <f t="shared" si="3"/>
        <v>0.1</v>
      </c>
    </row>
    <row r="8" spans="1:12" ht="15" x14ac:dyDescent="0.35">
      <c r="A8" s="40">
        <f t="shared" si="4"/>
        <v>4</v>
      </c>
      <c r="B8" s="403" t="s">
        <v>1326</v>
      </c>
      <c r="C8" s="12" t="s">
        <v>11</v>
      </c>
      <c r="D8" s="189">
        <v>39.5</v>
      </c>
      <c r="E8" s="189"/>
      <c r="F8" s="189">
        <f t="shared" si="0"/>
        <v>39.5</v>
      </c>
      <c r="G8" s="189"/>
      <c r="H8" s="189">
        <v>43.5</v>
      </c>
      <c r="I8" s="189"/>
      <c r="J8" s="189">
        <f t="shared" si="1"/>
        <v>43.5</v>
      </c>
      <c r="K8" s="44">
        <f t="shared" si="2"/>
        <v>4</v>
      </c>
      <c r="L8" s="8">
        <f t="shared" si="3"/>
        <v>0.10126582278481013</v>
      </c>
    </row>
    <row r="9" spans="1:12" ht="15" x14ac:dyDescent="0.35">
      <c r="A9" s="40">
        <f t="shared" si="4"/>
        <v>5</v>
      </c>
      <c r="B9" s="403" t="s">
        <v>1327</v>
      </c>
      <c r="C9" s="12" t="s">
        <v>11</v>
      </c>
      <c r="D9" s="189">
        <v>80.75</v>
      </c>
      <c r="E9" s="189"/>
      <c r="F9" s="189">
        <f t="shared" si="0"/>
        <v>80.75</v>
      </c>
      <c r="G9" s="189"/>
      <c r="H9" s="189">
        <v>89</v>
      </c>
      <c r="I9" s="189"/>
      <c r="J9" s="189">
        <f t="shared" si="1"/>
        <v>89</v>
      </c>
      <c r="K9" s="44">
        <f t="shared" si="2"/>
        <v>8.25</v>
      </c>
      <c r="L9" s="8">
        <f t="shared" si="3"/>
        <v>0.1021671826625387</v>
      </c>
    </row>
    <row r="10" spans="1:12" ht="15" x14ac:dyDescent="0.35">
      <c r="A10" s="40">
        <f t="shared" si="4"/>
        <v>6</v>
      </c>
      <c r="B10" s="403" t="s">
        <v>1554</v>
      </c>
      <c r="C10" s="12" t="s">
        <v>199</v>
      </c>
      <c r="D10" s="189">
        <v>87.5</v>
      </c>
      <c r="E10" s="189"/>
      <c r="F10" s="189">
        <f t="shared" si="0"/>
        <v>87.5</v>
      </c>
      <c r="G10" s="189"/>
      <c r="H10" s="189">
        <v>97</v>
      </c>
      <c r="I10" s="189"/>
      <c r="J10" s="189">
        <f t="shared" si="1"/>
        <v>97</v>
      </c>
      <c r="K10" s="44">
        <f t="shared" si="2"/>
        <v>9.5</v>
      </c>
      <c r="L10" s="8">
        <f t="shared" si="3"/>
        <v>0.10857142857142857</v>
      </c>
    </row>
    <row r="11" spans="1:12" ht="15" x14ac:dyDescent="0.35">
      <c r="A11" s="40">
        <f t="shared" si="4"/>
        <v>7</v>
      </c>
      <c r="B11" s="105" t="s">
        <v>1328</v>
      </c>
      <c r="C11" s="12" t="s">
        <v>199</v>
      </c>
      <c r="D11" s="189">
        <v>228.5</v>
      </c>
      <c r="E11" s="404"/>
      <c r="F11" s="189">
        <f t="shared" si="0"/>
        <v>228.5</v>
      </c>
      <c r="G11" s="189"/>
      <c r="H11" s="189">
        <v>251.5</v>
      </c>
      <c r="I11" s="404"/>
      <c r="J11" s="189">
        <f t="shared" si="1"/>
        <v>251.5</v>
      </c>
      <c r="K11" s="44">
        <f t="shared" si="2"/>
        <v>23</v>
      </c>
      <c r="L11" s="8">
        <f t="shared" si="3"/>
        <v>0.10065645514223195</v>
      </c>
    </row>
    <row r="12" spans="1:12" ht="15" x14ac:dyDescent="0.35">
      <c r="A12" s="40">
        <f t="shared" si="4"/>
        <v>8</v>
      </c>
      <c r="B12" s="105" t="s">
        <v>1329</v>
      </c>
      <c r="C12" s="12" t="s">
        <v>199</v>
      </c>
      <c r="D12" s="189">
        <v>11.5</v>
      </c>
      <c r="E12" s="404"/>
      <c r="F12" s="189">
        <f t="shared" si="0"/>
        <v>11.5</v>
      </c>
      <c r="G12" s="189"/>
      <c r="H12" s="189">
        <v>12.5</v>
      </c>
      <c r="I12" s="404"/>
      <c r="J12" s="189">
        <f t="shared" si="1"/>
        <v>12.5</v>
      </c>
      <c r="K12" s="44">
        <f t="shared" si="2"/>
        <v>1</v>
      </c>
      <c r="L12" s="8">
        <f t="shared" si="3"/>
        <v>8.6956521739130432E-2</v>
      </c>
    </row>
    <row r="13" spans="1:12" ht="15" x14ac:dyDescent="0.35">
      <c r="A13" s="40"/>
      <c r="B13" s="105"/>
      <c r="C13" s="12"/>
      <c r="D13" s="189"/>
      <c r="E13" s="404"/>
      <c r="F13" s="189"/>
      <c r="G13" s="189"/>
      <c r="H13" s="189"/>
      <c r="I13" s="404"/>
      <c r="J13" s="189"/>
      <c r="K13" s="44"/>
      <c r="L13" s="8"/>
    </row>
    <row r="14" spans="1:12" ht="18" thickBot="1" x14ac:dyDescent="0.4">
      <c r="A14" s="40"/>
      <c r="B14" s="461" t="s">
        <v>1330</v>
      </c>
      <c r="C14" s="12"/>
      <c r="D14" s="189"/>
      <c r="E14" s="189"/>
      <c r="F14" s="189"/>
      <c r="G14" s="189"/>
      <c r="H14" s="189"/>
      <c r="I14" s="189"/>
      <c r="J14" s="189"/>
      <c r="K14" s="44"/>
      <c r="L14" s="8"/>
    </row>
    <row r="15" spans="1:12" ht="45.75" customHeight="1" thickTop="1" thickBot="1" x14ac:dyDescent="0.4">
      <c r="A15" s="40">
        <f>A12+1</f>
        <v>9</v>
      </c>
      <c r="B15" s="482" t="s">
        <v>1331</v>
      </c>
      <c r="C15" s="12"/>
      <c r="D15" s="754" t="s">
        <v>1332</v>
      </c>
      <c r="E15" s="755"/>
      <c r="F15" s="755"/>
      <c r="G15" s="755"/>
      <c r="H15" s="755"/>
      <c r="I15" s="755"/>
      <c r="J15" s="756"/>
      <c r="K15" s="44"/>
      <c r="L15" s="8"/>
    </row>
    <row r="16" spans="1:12" ht="15" x14ac:dyDescent="0.35">
      <c r="A16" s="40">
        <f>A15+1</f>
        <v>10</v>
      </c>
      <c r="B16" s="282" t="s">
        <v>1333</v>
      </c>
      <c r="C16" s="12" t="s">
        <v>11</v>
      </c>
      <c r="D16" s="189">
        <v>87.5</v>
      </c>
      <c r="E16" s="189"/>
      <c r="F16" s="189">
        <f>D16+E16</f>
        <v>87.5</v>
      </c>
      <c r="G16" s="189"/>
      <c r="H16" s="189">
        <v>97</v>
      </c>
      <c r="I16" s="189"/>
      <c r="J16" s="189">
        <f>H16+I16</f>
        <v>97</v>
      </c>
      <c r="K16" s="44">
        <f>J16-F16</f>
        <v>9.5</v>
      </c>
      <c r="L16" s="8">
        <f>IF(F16="","NEW",K16/F16)</f>
        <v>0.10857142857142857</v>
      </c>
    </row>
    <row r="17" spans="1:12" ht="15" x14ac:dyDescent="0.35">
      <c r="A17" s="40">
        <f>A16+1</f>
        <v>11</v>
      </c>
      <c r="B17" s="282" t="s">
        <v>1334</v>
      </c>
      <c r="C17" s="12" t="s">
        <v>11</v>
      </c>
      <c r="D17" s="189">
        <v>142.5</v>
      </c>
      <c r="E17" s="189"/>
      <c r="F17" s="189">
        <f>D17+E17</f>
        <v>142.5</v>
      </c>
      <c r="G17" s="189"/>
      <c r="H17" s="189">
        <v>157</v>
      </c>
      <c r="I17" s="189"/>
      <c r="J17" s="189">
        <f>H17+I17</f>
        <v>157</v>
      </c>
      <c r="K17" s="44">
        <f>J17-F17</f>
        <v>14.5</v>
      </c>
      <c r="L17" s="8">
        <f>IF(F17="","NEW",K17/F17)</f>
        <v>0.10175438596491228</v>
      </c>
    </row>
    <row r="18" spans="1:12" ht="15" x14ac:dyDescent="0.35">
      <c r="A18" s="40">
        <f>A17+1</f>
        <v>12</v>
      </c>
      <c r="B18" s="105" t="s">
        <v>1335</v>
      </c>
      <c r="C18" s="12" t="s">
        <v>11</v>
      </c>
      <c r="D18" s="189">
        <v>142.5</v>
      </c>
      <c r="E18" s="189"/>
      <c r="F18" s="189">
        <f>D18+E18</f>
        <v>142.5</v>
      </c>
      <c r="G18" s="189"/>
      <c r="H18" s="189">
        <v>157</v>
      </c>
      <c r="I18" s="189"/>
      <c r="J18" s="189">
        <f>H18+I18</f>
        <v>157</v>
      </c>
      <c r="K18" s="44">
        <f>J18-F18</f>
        <v>14.5</v>
      </c>
      <c r="L18" s="8">
        <f>IF(F18="","NEW",K18/F18)</f>
        <v>0.10175438596491228</v>
      </c>
    </row>
    <row r="19" spans="1:12" ht="15" x14ac:dyDescent="0.35">
      <c r="A19" s="40"/>
      <c r="B19" s="105"/>
      <c r="C19" s="12"/>
      <c r="D19" s="189"/>
      <c r="E19" s="189"/>
      <c r="F19" s="189"/>
      <c r="G19" s="189"/>
      <c r="H19" s="189"/>
      <c r="I19" s="189"/>
      <c r="J19" s="189"/>
      <c r="K19" s="44"/>
      <c r="L19" s="8"/>
    </row>
    <row r="20" spans="1:12" ht="18" thickBot="1" x14ac:dyDescent="0.4">
      <c r="A20" s="40"/>
      <c r="B20" s="452" t="s">
        <v>1336</v>
      </c>
      <c r="C20" s="12"/>
      <c r="D20" s="189"/>
      <c r="E20" s="189"/>
      <c r="F20" s="189"/>
      <c r="G20" s="189"/>
      <c r="H20" s="189"/>
      <c r="I20" s="189"/>
      <c r="J20" s="189"/>
      <c r="K20" s="44"/>
      <c r="L20" s="8"/>
    </row>
    <row r="21" spans="1:12" ht="30.45" thickTop="1" x14ac:dyDescent="0.35">
      <c r="A21" s="40">
        <f>A18+1</f>
        <v>13</v>
      </c>
      <c r="B21" s="241" t="s">
        <v>1337</v>
      </c>
      <c r="C21" s="17" t="s">
        <v>199</v>
      </c>
      <c r="D21" s="43">
        <v>82</v>
      </c>
      <c r="E21" s="43"/>
      <c r="F21" s="43">
        <f>D21+E21</f>
        <v>82</v>
      </c>
      <c r="G21" s="43"/>
      <c r="H21" s="43">
        <v>90</v>
      </c>
      <c r="I21" s="43"/>
      <c r="J21" s="43">
        <f>H21+I21</f>
        <v>90</v>
      </c>
      <c r="K21" s="44">
        <f>J21-F21</f>
        <v>8</v>
      </c>
      <c r="L21" s="8">
        <f>IF(F21="","NEW",K21/F21)</f>
        <v>9.7560975609756101E-2</v>
      </c>
    </row>
    <row r="22" spans="1:12" ht="15" x14ac:dyDescent="0.35">
      <c r="A22" s="40">
        <f>A21+1</f>
        <v>14</v>
      </c>
      <c r="B22" s="282" t="s">
        <v>1338</v>
      </c>
      <c r="C22" s="12" t="s">
        <v>199</v>
      </c>
      <c r="D22" s="189">
        <v>19</v>
      </c>
      <c r="E22" s="189"/>
      <c r="F22" s="189">
        <f>D22+E22</f>
        <v>19</v>
      </c>
      <c r="G22" s="189"/>
      <c r="H22" s="189">
        <v>21</v>
      </c>
      <c r="I22" s="189"/>
      <c r="J22" s="189">
        <f>H22+I22</f>
        <v>21</v>
      </c>
      <c r="K22" s="44">
        <f>J22-F22</f>
        <v>2</v>
      </c>
      <c r="L22" s="8">
        <f>IF(F22="","NEW",K22/F22)</f>
        <v>0.10526315789473684</v>
      </c>
    </row>
    <row r="23" spans="1:12" ht="15" x14ac:dyDescent="0.35">
      <c r="A23" s="40">
        <f>A22+1</f>
        <v>15</v>
      </c>
      <c r="B23" s="282" t="s">
        <v>1339</v>
      </c>
      <c r="C23" s="12" t="s">
        <v>199</v>
      </c>
      <c r="D23" s="189">
        <v>21.5</v>
      </c>
      <c r="E23" s="189"/>
      <c r="F23" s="189">
        <f>D23+E23</f>
        <v>21.5</v>
      </c>
      <c r="G23" s="189"/>
      <c r="H23" s="189">
        <v>23.5</v>
      </c>
      <c r="I23" s="189"/>
      <c r="J23" s="189">
        <f>H23+I23</f>
        <v>23.5</v>
      </c>
      <c r="K23" s="44">
        <f>J23-F23</f>
        <v>2</v>
      </c>
      <c r="L23" s="8">
        <f>IF(F23="","NEW",K23/F23)</f>
        <v>9.3023255813953487E-2</v>
      </c>
    </row>
    <row r="24" spans="1:12" ht="30" x14ac:dyDescent="0.35">
      <c r="A24" s="40">
        <f>A23+1</f>
        <v>16</v>
      </c>
      <c r="B24" s="545" t="s">
        <v>1340</v>
      </c>
      <c r="C24" s="12" t="s">
        <v>199</v>
      </c>
      <c r="D24" s="189">
        <v>41.5</v>
      </c>
      <c r="E24" s="189"/>
      <c r="F24" s="189">
        <f>D24+E24</f>
        <v>41.5</v>
      </c>
      <c r="G24" s="189"/>
      <c r="H24" s="189">
        <v>46</v>
      </c>
      <c r="I24" s="189"/>
      <c r="J24" s="189">
        <f>H24+I24</f>
        <v>46</v>
      </c>
      <c r="K24" s="44">
        <f>J24-F24</f>
        <v>4.5</v>
      </c>
      <c r="L24" s="8">
        <f>IF(F24="","NEW",K24/F24)</f>
        <v>0.10843373493975904</v>
      </c>
    </row>
    <row r="25" spans="1:12" ht="15" x14ac:dyDescent="0.35">
      <c r="A25" s="40"/>
      <c r="B25" s="105"/>
      <c r="C25" s="12"/>
      <c r="D25" s="189"/>
      <c r="E25" s="189"/>
      <c r="F25" s="189"/>
      <c r="G25" s="189"/>
      <c r="H25" s="189"/>
      <c r="I25" s="189"/>
      <c r="J25" s="189"/>
      <c r="K25" s="44"/>
      <c r="L25" s="8"/>
    </row>
    <row r="26" spans="1:12" ht="18" thickBot="1" x14ac:dyDescent="0.4">
      <c r="A26" s="40"/>
      <c r="B26" s="452" t="s">
        <v>1341</v>
      </c>
      <c r="C26" s="12"/>
      <c r="D26" s="189"/>
      <c r="E26" s="189"/>
      <c r="F26" s="189"/>
      <c r="G26" s="189"/>
      <c r="H26" s="189"/>
      <c r="I26" s="189"/>
      <c r="J26" s="189"/>
      <c r="K26" s="44"/>
      <c r="L26" s="8"/>
    </row>
    <row r="27" spans="1:12" ht="15.45" thickTop="1" x14ac:dyDescent="0.35">
      <c r="A27" s="40">
        <f>A24+1</f>
        <v>17</v>
      </c>
      <c r="B27" s="282" t="s">
        <v>1342</v>
      </c>
      <c r="C27" s="12" t="s">
        <v>11</v>
      </c>
      <c r="D27" s="189">
        <v>87.5</v>
      </c>
      <c r="E27" s="189"/>
      <c r="F27" s="189">
        <f>D27+E27</f>
        <v>87.5</v>
      </c>
      <c r="G27" s="189"/>
      <c r="H27" s="189">
        <v>97</v>
      </c>
      <c r="I27" s="189"/>
      <c r="J27" s="189">
        <f>H27+I27</f>
        <v>97</v>
      </c>
      <c r="K27" s="44">
        <f>J27-F27</f>
        <v>9.5</v>
      </c>
      <c r="L27" s="8">
        <f>IF(F27="","NEW",K27/F27)</f>
        <v>0.10857142857142857</v>
      </c>
    </row>
    <row r="28" spans="1:12" ht="15" x14ac:dyDescent="0.35">
      <c r="A28" s="40"/>
      <c r="B28" s="105"/>
      <c r="C28" s="12"/>
      <c r="D28" s="189"/>
      <c r="E28" s="189"/>
      <c r="F28" s="189"/>
      <c r="G28" s="189"/>
      <c r="H28" s="189"/>
      <c r="I28" s="189"/>
      <c r="J28" s="189"/>
      <c r="K28" s="44"/>
      <c r="L28" s="8"/>
    </row>
    <row r="29" spans="1:12" ht="18" thickBot="1" x14ac:dyDescent="0.45">
      <c r="A29" s="40"/>
      <c r="B29" s="472" t="s">
        <v>1343</v>
      </c>
      <c r="C29" s="12"/>
      <c r="D29" s="189"/>
      <c r="E29" s="189"/>
      <c r="F29" s="189"/>
      <c r="G29" s="189"/>
      <c r="H29" s="657" t="s">
        <v>1344</v>
      </c>
      <c r="I29" s="658"/>
      <c r="J29" s="658"/>
      <c r="K29" s="658"/>
      <c r="L29" s="659"/>
    </row>
    <row r="30" spans="1:12" ht="15.45" thickTop="1" x14ac:dyDescent="0.35">
      <c r="A30" s="40">
        <f>A27+1</f>
        <v>18</v>
      </c>
      <c r="B30" s="230" t="s">
        <v>1345</v>
      </c>
      <c r="C30" s="12" t="s">
        <v>18</v>
      </c>
      <c r="D30" s="43">
        <v>45</v>
      </c>
      <c r="E30" s="189"/>
      <c r="F30" s="189">
        <f>D30+E30</f>
        <v>45</v>
      </c>
      <c r="G30" s="189"/>
      <c r="H30" s="405">
        <v>45</v>
      </c>
      <c r="I30" s="406"/>
      <c r="J30" s="407">
        <f>H30+I30</f>
        <v>45</v>
      </c>
      <c r="K30" s="408">
        <f>J30-F30</f>
        <v>0</v>
      </c>
      <c r="L30" s="409">
        <f>IF(F30="","NEW",K30/F30)</f>
        <v>0</v>
      </c>
    </row>
    <row r="31" spans="1:12" ht="30" x14ac:dyDescent="0.35">
      <c r="A31" s="40">
        <f>+A30+1</f>
        <v>19</v>
      </c>
      <c r="B31" s="230" t="s">
        <v>1346</v>
      </c>
      <c r="C31" s="17" t="s">
        <v>18</v>
      </c>
      <c r="D31" s="43">
        <v>61</v>
      </c>
      <c r="E31" s="43"/>
      <c r="F31" s="43">
        <f>D31+E31</f>
        <v>61</v>
      </c>
      <c r="G31" s="43"/>
      <c r="H31" s="405">
        <v>61</v>
      </c>
      <c r="I31" s="405"/>
      <c r="J31" s="410">
        <f>H31+I31</f>
        <v>61</v>
      </c>
      <c r="K31" s="408">
        <f>J31-F31</f>
        <v>0</v>
      </c>
      <c r="L31" s="409">
        <f>IF(F31="","NEW",K31/F31)</f>
        <v>0</v>
      </c>
    </row>
    <row r="32" spans="1:12" ht="15" x14ac:dyDescent="0.35">
      <c r="A32" s="40">
        <f>+A31+1</f>
        <v>20</v>
      </c>
      <c r="B32" s="230" t="s">
        <v>1347</v>
      </c>
      <c r="C32" s="12" t="s">
        <v>18</v>
      </c>
      <c r="D32" s="189">
        <v>128</v>
      </c>
      <c r="E32" s="189"/>
      <c r="F32" s="189">
        <f>D32+E32</f>
        <v>128</v>
      </c>
      <c r="G32" s="189"/>
      <c r="H32" s="406">
        <v>128</v>
      </c>
      <c r="I32" s="406"/>
      <c r="J32" s="407">
        <f>H32+I32</f>
        <v>128</v>
      </c>
      <c r="K32" s="408">
        <f>J32-F32</f>
        <v>0</v>
      </c>
      <c r="L32" s="409">
        <f>IF(F32="","NEW",K32/F32)</f>
        <v>0</v>
      </c>
    </row>
    <row r="33" spans="1:12" ht="15" x14ac:dyDescent="0.35">
      <c r="A33" s="40">
        <f>+A32+1</f>
        <v>21</v>
      </c>
      <c r="B33" s="230" t="s">
        <v>1348</v>
      </c>
      <c r="C33" s="12" t="s">
        <v>18</v>
      </c>
      <c r="D33" s="189">
        <v>50</v>
      </c>
      <c r="E33" s="189"/>
      <c r="F33" s="189">
        <f>D33+E33</f>
        <v>50</v>
      </c>
      <c r="G33" s="189"/>
      <c r="H33" s="406">
        <v>50</v>
      </c>
      <c r="I33" s="406"/>
      <c r="J33" s="407">
        <f>H33+I33</f>
        <v>50</v>
      </c>
      <c r="K33" s="408">
        <f>J33-F33</f>
        <v>0</v>
      </c>
      <c r="L33" s="409">
        <f>IF(F33="","NEW",K33/F33)</f>
        <v>0</v>
      </c>
    </row>
    <row r="34" spans="1:12" ht="15" x14ac:dyDescent="0.35">
      <c r="A34" s="40"/>
      <c r="B34" s="230"/>
      <c r="C34" s="12"/>
      <c r="D34" s="189"/>
      <c r="E34" s="189"/>
      <c r="F34" s="189"/>
      <c r="G34" s="189"/>
      <c r="H34" s="189"/>
      <c r="I34" s="189"/>
      <c r="J34" s="411"/>
      <c r="K34" s="412"/>
      <c r="L34" s="413"/>
    </row>
    <row r="35" spans="1:12" ht="18" thickBot="1" x14ac:dyDescent="0.45">
      <c r="A35" s="40"/>
      <c r="B35" s="455" t="s">
        <v>1349</v>
      </c>
      <c r="C35" s="12"/>
      <c r="D35" s="189"/>
      <c r="E35" s="189"/>
      <c r="F35" s="189"/>
      <c r="G35" s="189"/>
      <c r="H35" s="657" t="s">
        <v>1344</v>
      </c>
      <c r="I35" s="658"/>
      <c r="J35" s="658"/>
      <c r="K35" s="658"/>
      <c r="L35" s="659"/>
    </row>
    <row r="36" spans="1:12" ht="30.45" thickTop="1" x14ac:dyDescent="0.35">
      <c r="A36" s="40">
        <f>A33+1</f>
        <v>22</v>
      </c>
      <c r="B36" s="230" t="s">
        <v>1350</v>
      </c>
      <c r="C36" s="17" t="s">
        <v>18</v>
      </c>
      <c r="D36" s="43">
        <v>111</v>
      </c>
      <c r="E36" s="43"/>
      <c r="F36" s="43">
        <f t="shared" ref="F36:F43" si="5">D36+E36</f>
        <v>111</v>
      </c>
      <c r="G36" s="43"/>
      <c r="H36" s="414">
        <v>111</v>
      </c>
      <c r="I36" s="414"/>
      <c r="J36" s="415">
        <f t="shared" ref="J36:J43" si="6">H36+I36</f>
        <v>111</v>
      </c>
      <c r="K36" s="416">
        <f t="shared" ref="K36:K43" si="7">J36-F36</f>
        <v>0</v>
      </c>
      <c r="L36" s="417">
        <f t="shared" ref="L36:L43" si="8">IF(F36="","NEW",K36/F36)</f>
        <v>0</v>
      </c>
    </row>
    <row r="37" spans="1:12" ht="15" x14ac:dyDescent="0.35">
      <c r="A37" s="40">
        <f t="shared" ref="A37:A43" si="9">+A36+1</f>
        <v>23</v>
      </c>
      <c r="B37" s="230" t="s">
        <v>1351</v>
      </c>
      <c r="C37" s="12" t="s">
        <v>18</v>
      </c>
      <c r="D37" s="189">
        <v>55</v>
      </c>
      <c r="E37" s="189"/>
      <c r="F37" s="189">
        <f t="shared" si="5"/>
        <v>55</v>
      </c>
      <c r="G37" s="189"/>
      <c r="H37" s="418">
        <v>55</v>
      </c>
      <c r="I37" s="418"/>
      <c r="J37" s="419">
        <f t="shared" si="6"/>
        <v>55</v>
      </c>
      <c r="K37" s="416">
        <f t="shared" si="7"/>
        <v>0</v>
      </c>
      <c r="L37" s="417">
        <f t="shared" si="8"/>
        <v>0</v>
      </c>
    </row>
    <row r="38" spans="1:12" ht="30" x14ac:dyDescent="0.35">
      <c r="A38" s="40">
        <f t="shared" si="9"/>
        <v>24</v>
      </c>
      <c r="B38" s="230" t="s">
        <v>1352</v>
      </c>
      <c r="C38" s="17" t="s">
        <v>18</v>
      </c>
      <c r="D38" s="43">
        <v>37</v>
      </c>
      <c r="E38" s="43"/>
      <c r="F38" s="43">
        <f t="shared" si="5"/>
        <v>37</v>
      </c>
      <c r="G38" s="43"/>
      <c r="H38" s="414">
        <v>37</v>
      </c>
      <c r="I38" s="414"/>
      <c r="J38" s="415">
        <f t="shared" si="6"/>
        <v>37</v>
      </c>
      <c r="K38" s="416">
        <f t="shared" si="7"/>
        <v>0</v>
      </c>
      <c r="L38" s="417">
        <f t="shared" si="8"/>
        <v>0</v>
      </c>
    </row>
    <row r="39" spans="1:12" ht="15" x14ac:dyDescent="0.35">
      <c r="A39" s="40">
        <f t="shared" si="9"/>
        <v>25</v>
      </c>
      <c r="B39" s="230" t="s">
        <v>1353</v>
      </c>
      <c r="C39" s="12" t="s">
        <v>18</v>
      </c>
      <c r="D39" s="189">
        <v>37</v>
      </c>
      <c r="E39" s="189"/>
      <c r="F39" s="189">
        <f t="shared" si="5"/>
        <v>37</v>
      </c>
      <c r="G39" s="189"/>
      <c r="H39" s="418">
        <v>37</v>
      </c>
      <c r="I39" s="418"/>
      <c r="J39" s="419">
        <f t="shared" si="6"/>
        <v>37</v>
      </c>
      <c r="K39" s="416">
        <f t="shared" si="7"/>
        <v>0</v>
      </c>
      <c r="L39" s="417">
        <f t="shared" si="8"/>
        <v>0</v>
      </c>
    </row>
    <row r="40" spans="1:12" ht="15" x14ac:dyDescent="0.35">
      <c r="A40" s="40">
        <f t="shared" si="9"/>
        <v>26</v>
      </c>
      <c r="B40" s="230" t="s">
        <v>1354</v>
      </c>
      <c r="C40" s="12" t="s">
        <v>18</v>
      </c>
      <c r="D40" s="189">
        <v>500</v>
      </c>
      <c r="E40" s="189"/>
      <c r="F40" s="189">
        <f t="shared" si="5"/>
        <v>500</v>
      </c>
      <c r="G40" s="189"/>
      <c r="H40" s="418">
        <v>500</v>
      </c>
      <c r="I40" s="418"/>
      <c r="J40" s="419">
        <f t="shared" si="6"/>
        <v>500</v>
      </c>
      <c r="K40" s="416">
        <f t="shared" si="7"/>
        <v>0</v>
      </c>
      <c r="L40" s="417">
        <f t="shared" si="8"/>
        <v>0</v>
      </c>
    </row>
    <row r="41" spans="1:12" ht="15" x14ac:dyDescent="0.35">
      <c r="A41" s="40">
        <f t="shared" si="9"/>
        <v>27</v>
      </c>
      <c r="B41" s="230" t="s">
        <v>1355</v>
      </c>
      <c r="C41" s="12" t="s">
        <v>18</v>
      </c>
      <c r="D41" s="189">
        <v>36</v>
      </c>
      <c r="E41" s="189"/>
      <c r="F41" s="189">
        <f t="shared" si="5"/>
        <v>36</v>
      </c>
      <c r="G41" s="189"/>
      <c r="H41" s="418">
        <v>36</v>
      </c>
      <c r="I41" s="418"/>
      <c r="J41" s="419">
        <f t="shared" si="6"/>
        <v>36</v>
      </c>
      <c r="K41" s="416">
        <f t="shared" si="7"/>
        <v>0</v>
      </c>
      <c r="L41" s="417">
        <f t="shared" si="8"/>
        <v>0</v>
      </c>
    </row>
    <row r="42" spans="1:12" ht="15" x14ac:dyDescent="0.35">
      <c r="A42" s="40">
        <f t="shared" si="9"/>
        <v>28</v>
      </c>
      <c r="B42" s="230" t="s">
        <v>1356</v>
      </c>
      <c r="C42" s="12" t="s">
        <v>18</v>
      </c>
      <c r="D42" s="189">
        <v>36</v>
      </c>
      <c r="E42" s="189"/>
      <c r="F42" s="189">
        <f t="shared" si="5"/>
        <v>36</v>
      </c>
      <c r="G42" s="189"/>
      <c r="H42" s="418">
        <v>36</v>
      </c>
      <c r="I42" s="418"/>
      <c r="J42" s="419">
        <f t="shared" si="6"/>
        <v>36</v>
      </c>
      <c r="K42" s="416">
        <f t="shared" si="7"/>
        <v>0</v>
      </c>
      <c r="L42" s="417">
        <f t="shared" si="8"/>
        <v>0</v>
      </c>
    </row>
    <row r="43" spans="1:12" ht="15" x14ac:dyDescent="0.35">
      <c r="A43" s="40">
        <f t="shared" si="9"/>
        <v>29</v>
      </c>
      <c r="B43" s="230" t="s">
        <v>1357</v>
      </c>
      <c r="C43" s="12" t="s">
        <v>18</v>
      </c>
      <c r="D43" s="189">
        <v>36</v>
      </c>
      <c r="E43" s="189"/>
      <c r="F43" s="189">
        <f t="shared" si="5"/>
        <v>36</v>
      </c>
      <c r="G43" s="189"/>
      <c r="H43" s="418">
        <v>36</v>
      </c>
      <c r="I43" s="418"/>
      <c r="J43" s="419">
        <f t="shared" si="6"/>
        <v>36</v>
      </c>
      <c r="K43" s="416">
        <f t="shared" si="7"/>
        <v>0</v>
      </c>
      <c r="L43" s="417">
        <f t="shared" si="8"/>
        <v>0</v>
      </c>
    </row>
    <row r="44" spans="1:12" ht="14.25" customHeight="1" x14ac:dyDescent="0.35">
      <c r="A44" s="40"/>
      <c r="B44" s="230"/>
      <c r="C44" s="12"/>
      <c r="D44" s="189"/>
      <c r="E44" s="189"/>
      <c r="F44" s="189"/>
      <c r="G44" s="189"/>
      <c r="H44" s="189"/>
      <c r="I44" s="189"/>
      <c r="J44" s="411"/>
      <c r="K44" s="412"/>
      <c r="L44" s="413"/>
    </row>
    <row r="45" spans="1:12" ht="18" thickBot="1" x14ac:dyDescent="0.45">
      <c r="A45" s="40"/>
      <c r="B45" s="472" t="s">
        <v>1358</v>
      </c>
      <c r="C45" s="12"/>
      <c r="D45" s="189"/>
      <c r="E45" s="189"/>
      <c r="F45" s="189"/>
      <c r="G45" s="189"/>
      <c r="H45" s="189"/>
      <c r="I45" s="189"/>
      <c r="J45" s="189"/>
      <c r="K45" s="44"/>
      <c r="L45" s="8"/>
    </row>
    <row r="46" spans="1:12" ht="15.45" thickTop="1" x14ac:dyDescent="0.35">
      <c r="A46" s="40">
        <f>+A43+1</f>
        <v>30</v>
      </c>
      <c r="B46" s="282" t="s">
        <v>1359</v>
      </c>
      <c r="C46" s="12" t="s">
        <v>199</v>
      </c>
      <c r="D46" s="189">
        <v>1497.5</v>
      </c>
      <c r="E46" s="189"/>
      <c r="F46" s="189">
        <f t="shared" ref="F46:F51" si="10">D46+E46</f>
        <v>1497.5</v>
      </c>
      <c r="G46" s="189"/>
      <c r="H46" s="189">
        <v>1650</v>
      </c>
      <c r="I46" s="189"/>
      <c r="J46" s="189">
        <f t="shared" ref="J46:J51" si="11">H46+I46</f>
        <v>1650</v>
      </c>
      <c r="K46" s="44">
        <f t="shared" ref="K46:K51" si="12">J46-F46</f>
        <v>152.5</v>
      </c>
      <c r="L46" s="8">
        <f t="shared" ref="L46:L51" si="13">IF(F46="","NEW",K46/F46)</f>
        <v>0.1018363939899833</v>
      </c>
    </row>
    <row r="47" spans="1:12" ht="15" x14ac:dyDescent="0.35">
      <c r="A47" s="40">
        <f>+A46+1</f>
        <v>31</v>
      </c>
      <c r="B47" s="282" t="s">
        <v>1360</v>
      </c>
      <c r="C47" s="12" t="s">
        <v>199</v>
      </c>
      <c r="D47" s="189">
        <v>1132</v>
      </c>
      <c r="E47" s="189"/>
      <c r="F47" s="189">
        <f t="shared" si="10"/>
        <v>1132</v>
      </c>
      <c r="G47" s="189"/>
      <c r="H47" s="189">
        <v>1247</v>
      </c>
      <c r="I47" s="189"/>
      <c r="J47" s="189">
        <f t="shared" si="11"/>
        <v>1247</v>
      </c>
      <c r="K47" s="44">
        <f t="shared" si="12"/>
        <v>115</v>
      </c>
      <c r="L47" s="8">
        <f t="shared" si="13"/>
        <v>0.10159010600706714</v>
      </c>
    </row>
    <row r="48" spans="1:12" ht="15" x14ac:dyDescent="0.35">
      <c r="A48" s="40">
        <f>+A47+1</f>
        <v>32</v>
      </c>
      <c r="B48" s="282" t="s">
        <v>1361</v>
      </c>
      <c r="C48" s="12" t="s">
        <v>199</v>
      </c>
      <c r="D48" s="189">
        <v>1132</v>
      </c>
      <c r="E48" s="189"/>
      <c r="F48" s="189">
        <f t="shared" si="10"/>
        <v>1132</v>
      </c>
      <c r="G48" s="189"/>
      <c r="H48" s="189">
        <v>1247</v>
      </c>
      <c r="I48" s="189"/>
      <c r="J48" s="189">
        <f t="shared" si="11"/>
        <v>1247</v>
      </c>
      <c r="K48" s="44">
        <f t="shared" si="12"/>
        <v>115</v>
      </c>
      <c r="L48" s="8">
        <f t="shared" si="13"/>
        <v>0.10159010600706714</v>
      </c>
    </row>
    <row r="49" spans="1:15" ht="15" x14ac:dyDescent="0.35">
      <c r="A49" s="40">
        <f>+A48+1</f>
        <v>33</v>
      </c>
      <c r="B49" s="105" t="s">
        <v>1362</v>
      </c>
      <c r="C49" s="12" t="s">
        <v>199</v>
      </c>
      <c r="D49" s="189">
        <v>1132</v>
      </c>
      <c r="E49" s="189"/>
      <c r="F49" s="189">
        <f t="shared" si="10"/>
        <v>1132</v>
      </c>
      <c r="G49" s="189"/>
      <c r="H49" s="189">
        <v>1247</v>
      </c>
      <c r="I49" s="189"/>
      <c r="J49" s="189">
        <f t="shared" si="11"/>
        <v>1247</v>
      </c>
      <c r="K49" s="44">
        <f t="shared" si="12"/>
        <v>115</v>
      </c>
      <c r="L49" s="8">
        <f t="shared" si="13"/>
        <v>0.10159010600706714</v>
      </c>
    </row>
    <row r="50" spans="1:15" ht="15" x14ac:dyDescent="0.35">
      <c r="A50" s="40">
        <f>+A49+1</f>
        <v>34</v>
      </c>
      <c r="B50" s="105" t="s">
        <v>1363</v>
      </c>
      <c r="C50" s="12" t="s">
        <v>199</v>
      </c>
      <c r="D50" s="189">
        <v>81.5</v>
      </c>
      <c r="E50" s="189"/>
      <c r="F50" s="189">
        <f t="shared" si="10"/>
        <v>81.5</v>
      </c>
      <c r="G50" s="189"/>
      <c r="H50" s="189">
        <v>90</v>
      </c>
      <c r="I50" s="189"/>
      <c r="J50" s="189">
        <f t="shared" si="11"/>
        <v>90</v>
      </c>
      <c r="K50" s="44">
        <f t="shared" si="12"/>
        <v>8.5</v>
      </c>
      <c r="L50" s="8">
        <f t="shared" si="13"/>
        <v>0.10429447852760736</v>
      </c>
    </row>
    <row r="51" spans="1:15" ht="15" x14ac:dyDescent="0.35">
      <c r="A51" s="40">
        <f>+A50+1</f>
        <v>35</v>
      </c>
      <c r="B51" s="105" t="s">
        <v>1364</v>
      </c>
      <c r="C51" s="12" t="s">
        <v>199</v>
      </c>
      <c r="D51" s="189">
        <v>28</v>
      </c>
      <c r="E51" s="189"/>
      <c r="F51" s="189">
        <f t="shared" si="10"/>
        <v>28</v>
      </c>
      <c r="G51" s="189"/>
      <c r="H51" s="189">
        <v>31</v>
      </c>
      <c r="I51" s="189"/>
      <c r="J51" s="189">
        <f t="shared" si="11"/>
        <v>31</v>
      </c>
      <c r="K51" s="44">
        <f t="shared" si="12"/>
        <v>3</v>
      </c>
      <c r="L51" s="8">
        <f t="shared" si="13"/>
        <v>0.10714285714285714</v>
      </c>
    </row>
    <row r="52" spans="1:15" ht="15" x14ac:dyDescent="0.35">
      <c r="A52" s="40"/>
      <c r="B52" s="105"/>
      <c r="C52" s="12"/>
      <c r="D52" s="189"/>
      <c r="E52" s="189"/>
      <c r="F52" s="189"/>
      <c r="G52" s="189"/>
      <c r="H52" s="189"/>
      <c r="I52" s="189"/>
      <c r="J52" s="189"/>
      <c r="K52" s="44"/>
      <c r="L52" s="8"/>
    </row>
    <row r="53" spans="1:15" ht="18" thickBot="1" x14ac:dyDescent="0.45">
      <c r="A53" s="40"/>
      <c r="B53" s="472" t="s">
        <v>1365</v>
      </c>
      <c r="C53" s="12"/>
      <c r="D53" s="189"/>
      <c r="E53" s="189"/>
      <c r="F53" s="189"/>
      <c r="G53" s="189"/>
      <c r="H53" s="189"/>
      <c r="I53" s="189"/>
      <c r="J53" s="189"/>
      <c r="K53" s="44"/>
      <c r="L53" s="8"/>
    </row>
    <row r="54" spans="1:15" ht="17.149999999999999" thickTop="1" thickBot="1" x14ac:dyDescent="0.45">
      <c r="A54" s="40"/>
      <c r="B54" s="473" t="s">
        <v>1366</v>
      </c>
      <c r="C54" s="12"/>
      <c r="D54" s="189"/>
      <c r="E54" s="189"/>
      <c r="F54" s="189"/>
      <c r="G54" s="189"/>
      <c r="H54" s="189"/>
      <c r="I54" s="189"/>
      <c r="J54" s="189"/>
      <c r="K54" s="44"/>
      <c r="L54" s="8"/>
    </row>
    <row r="55" spans="1:15" ht="15" customHeight="1" x14ac:dyDescent="0.35">
      <c r="A55" s="40">
        <f>A51+1</f>
        <v>36</v>
      </c>
      <c r="B55" s="282" t="s">
        <v>1367</v>
      </c>
      <c r="C55" s="12" t="s">
        <v>199</v>
      </c>
      <c r="D55" s="189">
        <v>316</v>
      </c>
      <c r="E55" s="280"/>
      <c r="F55" s="189">
        <f>D55+E55</f>
        <v>316</v>
      </c>
      <c r="G55" s="189"/>
      <c r="H55" s="189">
        <v>348</v>
      </c>
      <c r="I55" s="280"/>
      <c r="J55" s="189">
        <f>H55+I55</f>
        <v>348</v>
      </c>
      <c r="K55" s="44">
        <f>J55-F55</f>
        <v>32</v>
      </c>
      <c r="L55" s="8">
        <f>IF(F55="","NEW",K55/F55)</f>
        <v>0.10126582278481013</v>
      </c>
    </row>
    <row r="56" spans="1:15" ht="15" customHeight="1" x14ac:dyDescent="0.35">
      <c r="A56" s="40">
        <f>A55+1</f>
        <v>37</v>
      </c>
      <c r="B56" s="282" t="s">
        <v>1368</v>
      </c>
      <c r="C56" s="12" t="s">
        <v>199</v>
      </c>
      <c r="D56" s="189">
        <v>53</v>
      </c>
      <c r="E56" s="280"/>
      <c r="F56" s="189">
        <f>D56+E56</f>
        <v>53</v>
      </c>
      <c r="G56" s="189"/>
      <c r="H56" s="189">
        <v>58.5</v>
      </c>
      <c r="I56" s="280"/>
      <c r="J56" s="189">
        <f>H56+I56</f>
        <v>58.5</v>
      </c>
      <c r="K56" s="44">
        <f>J56-F56</f>
        <v>5.5</v>
      </c>
      <c r="L56" s="8">
        <f>IF(F56="","NEW",K56/F56)</f>
        <v>0.10377358490566038</v>
      </c>
    </row>
    <row r="57" spans="1:15" ht="15.45" x14ac:dyDescent="0.4">
      <c r="A57" s="40"/>
      <c r="B57" s="105"/>
      <c r="C57" s="12"/>
      <c r="D57" s="189"/>
      <c r="E57" s="280"/>
      <c r="F57" s="420"/>
      <c r="G57" s="189"/>
      <c r="H57" s="189"/>
      <c r="I57" s="280"/>
      <c r="J57" s="420"/>
      <c r="K57" s="44"/>
      <c r="L57" s="8"/>
      <c r="M57" s="421"/>
      <c r="N57" s="362"/>
      <c r="O57" s="362"/>
    </row>
    <row r="58" spans="1:15" ht="16.75" thickBot="1" x14ac:dyDescent="0.4">
      <c r="A58" s="40"/>
      <c r="B58" s="439" t="s">
        <v>1369</v>
      </c>
      <c r="C58" s="12"/>
      <c r="D58" s="189"/>
      <c r="E58" s="280"/>
      <c r="F58" s="420"/>
      <c r="G58" s="189"/>
      <c r="H58" s="189"/>
      <c r="I58" s="280"/>
      <c r="J58" s="420"/>
      <c r="K58" s="44"/>
      <c r="L58" s="8"/>
      <c r="M58" s="362"/>
      <c r="N58" s="362"/>
      <c r="O58" s="362"/>
    </row>
    <row r="59" spans="1:15" ht="15" customHeight="1" x14ac:dyDescent="0.35">
      <c r="A59" s="40">
        <f>+A56+1</f>
        <v>38</v>
      </c>
      <c r="B59" s="282" t="s">
        <v>1367</v>
      </c>
      <c r="C59" s="12" t="s">
        <v>199</v>
      </c>
      <c r="D59" s="189">
        <v>281</v>
      </c>
      <c r="E59" s="280"/>
      <c r="F59" s="189">
        <f>D59+E59</f>
        <v>281</v>
      </c>
      <c r="G59" s="189"/>
      <c r="H59" s="189">
        <v>310</v>
      </c>
      <c r="I59" s="280"/>
      <c r="J59" s="189">
        <f>H59+I59</f>
        <v>310</v>
      </c>
      <c r="K59" s="44">
        <f>J59-F59</f>
        <v>29</v>
      </c>
      <c r="L59" s="8">
        <f>IF(F59="","NEW",K59/F59)</f>
        <v>0.10320284697508897</v>
      </c>
      <c r="N59" s="362"/>
      <c r="O59" s="362"/>
    </row>
    <row r="60" spans="1:15" ht="15" customHeight="1" x14ac:dyDescent="0.35">
      <c r="A60" s="40">
        <f>A59+1</f>
        <v>39</v>
      </c>
      <c r="B60" s="282" t="s">
        <v>1370</v>
      </c>
      <c r="C60" s="12" t="s">
        <v>199</v>
      </c>
      <c r="D60" s="189">
        <v>53</v>
      </c>
      <c r="E60" s="280"/>
      <c r="F60" s="189">
        <f>D60+E60</f>
        <v>53</v>
      </c>
      <c r="G60" s="189"/>
      <c r="H60" s="189">
        <v>58.5</v>
      </c>
      <c r="I60" s="280"/>
      <c r="J60" s="189">
        <f>H60+I60</f>
        <v>58.5</v>
      </c>
      <c r="K60" s="44">
        <f>J60-F60</f>
        <v>5.5</v>
      </c>
      <c r="L60" s="8">
        <f>IF(F60="","NEW",K60/F60)</f>
        <v>0.10377358490566038</v>
      </c>
    </row>
    <row r="61" spans="1:15" ht="15" customHeight="1" x14ac:dyDescent="0.35">
      <c r="A61" s="187"/>
      <c r="B61" s="105"/>
      <c r="C61" s="12"/>
      <c r="D61" s="189"/>
      <c r="E61" s="280"/>
      <c r="F61" s="420"/>
      <c r="G61" s="189"/>
      <c r="H61" s="189"/>
      <c r="I61" s="280"/>
      <c r="J61" s="420"/>
      <c r="K61" s="44"/>
      <c r="L61" s="8"/>
    </row>
    <row r="62" spans="1:15" ht="16.75" thickBot="1" x14ac:dyDescent="0.4">
      <c r="A62" s="40"/>
      <c r="B62" s="439" t="s">
        <v>1371</v>
      </c>
      <c r="C62" s="12"/>
      <c r="D62" s="189"/>
      <c r="E62" s="280"/>
      <c r="F62" s="420"/>
      <c r="G62" s="189"/>
      <c r="H62" s="189"/>
      <c r="I62" s="280"/>
      <c r="J62" s="420"/>
      <c r="K62" s="44"/>
      <c r="L62" s="8"/>
    </row>
    <row r="63" spans="1:15" ht="30" x14ac:dyDescent="0.35">
      <c r="A63" s="40">
        <f>A60+1</f>
        <v>40</v>
      </c>
      <c r="B63" s="230" t="s">
        <v>1372</v>
      </c>
      <c r="C63" s="17" t="s">
        <v>199</v>
      </c>
      <c r="D63" s="43">
        <v>398</v>
      </c>
      <c r="E63" s="422"/>
      <c r="F63" s="43">
        <f t="shared" ref="F63:F67" si="14">D63+E63</f>
        <v>398</v>
      </c>
      <c r="G63" s="43"/>
      <c r="H63" s="43">
        <v>351</v>
      </c>
      <c r="I63" s="422"/>
      <c r="J63" s="43">
        <f t="shared" ref="J63:J67" si="15">H63+I63</f>
        <v>351</v>
      </c>
      <c r="K63" s="44">
        <f t="shared" ref="K63:K67" si="16">J63-F63</f>
        <v>-47</v>
      </c>
      <c r="L63" s="8">
        <f t="shared" ref="L63:L67" si="17">IF(F63="","NEW",K63/F63)</f>
        <v>-0.11809045226130653</v>
      </c>
    </row>
    <row r="64" spans="1:15" ht="30" x14ac:dyDescent="0.35">
      <c r="A64" s="40">
        <f>A63+1</f>
        <v>41</v>
      </c>
      <c r="B64" s="230" t="s">
        <v>1373</v>
      </c>
      <c r="C64" s="17" t="s">
        <v>199</v>
      </c>
      <c r="D64" s="43">
        <v>15</v>
      </c>
      <c r="E64" s="43">
        <f>ROUND(D64*0.2,2)</f>
        <v>3</v>
      </c>
      <c r="F64" s="43">
        <f t="shared" si="14"/>
        <v>18</v>
      </c>
      <c r="G64" s="189"/>
      <c r="H64" s="43">
        <v>16.670000000000002</v>
      </c>
      <c r="I64" s="43">
        <f>ROUND(H64*0.2,2)</f>
        <v>3.33</v>
      </c>
      <c r="J64" s="43">
        <f t="shared" si="15"/>
        <v>20</v>
      </c>
      <c r="K64" s="44">
        <f t="shared" si="16"/>
        <v>2</v>
      </c>
      <c r="L64" s="8">
        <f t="shared" si="17"/>
        <v>0.1111111111111111</v>
      </c>
    </row>
    <row r="65" spans="1:12" ht="15" customHeight="1" x14ac:dyDescent="0.35">
      <c r="A65" s="40">
        <f t="shared" ref="A65:A68" si="18">+A64+1</f>
        <v>42</v>
      </c>
      <c r="B65" s="282" t="s">
        <v>1374</v>
      </c>
      <c r="C65" s="12" t="s">
        <v>199</v>
      </c>
      <c r="D65" s="189">
        <v>275</v>
      </c>
      <c r="E65" s="280"/>
      <c r="F65" s="189">
        <f t="shared" si="14"/>
        <v>275</v>
      </c>
      <c r="G65" s="189"/>
      <c r="H65" s="189">
        <v>303</v>
      </c>
      <c r="I65" s="280"/>
      <c r="J65" s="189">
        <f t="shared" si="15"/>
        <v>303</v>
      </c>
      <c r="K65" s="44">
        <f t="shared" si="16"/>
        <v>28</v>
      </c>
      <c r="L65" s="8">
        <f t="shared" si="17"/>
        <v>0.10181818181818182</v>
      </c>
    </row>
    <row r="66" spans="1:12" ht="15" customHeight="1" x14ac:dyDescent="0.35">
      <c r="A66" s="40">
        <f t="shared" si="18"/>
        <v>43</v>
      </c>
      <c r="B66" s="282" t="s">
        <v>1375</v>
      </c>
      <c r="C66" s="12" t="s">
        <v>199</v>
      </c>
      <c r="D66" s="189">
        <v>56.5</v>
      </c>
      <c r="E66" s="280"/>
      <c r="F66" s="189">
        <f t="shared" si="14"/>
        <v>56.5</v>
      </c>
      <c r="G66" s="189"/>
      <c r="H66" s="189">
        <v>62</v>
      </c>
      <c r="I66" s="280"/>
      <c r="J66" s="189">
        <f t="shared" si="15"/>
        <v>62</v>
      </c>
      <c r="K66" s="44">
        <f t="shared" si="16"/>
        <v>5.5</v>
      </c>
      <c r="L66" s="8">
        <f t="shared" si="17"/>
        <v>9.7345132743362831E-2</v>
      </c>
    </row>
    <row r="67" spans="1:12" ht="15" x14ac:dyDescent="0.35">
      <c r="A67" s="40">
        <f t="shared" si="18"/>
        <v>44</v>
      </c>
      <c r="B67" s="105" t="s">
        <v>1376</v>
      </c>
      <c r="C67" s="12" t="s">
        <v>199</v>
      </c>
      <c r="D67" s="189">
        <v>72</v>
      </c>
      <c r="E67" s="189"/>
      <c r="F67" s="189">
        <f t="shared" si="14"/>
        <v>72</v>
      </c>
      <c r="G67" s="189"/>
      <c r="H67" s="189">
        <v>79.5</v>
      </c>
      <c r="I67" s="280"/>
      <c r="J67" s="189">
        <f t="shared" si="15"/>
        <v>79.5</v>
      </c>
      <c r="K67" s="44">
        <f t="shared" si="16"/>
        <v>7.5</v>
      </c>
      <c r="L67" s="8">
        <f t="shared" si="17"/>
        <v>0.10416666666666667</v>
      </c>
    </row>
    <row r="68" spans="1:12" ht="15" x14ac:dyDescent="0.35">
      <c r="A68" s="40">
        <f t="shared" si="18"/>
        <v>45</v>
      </c>
      <c r="B68" s="105" t="s">
        <v>1377</v>
      </c>
      <c r="C68" s="12" t="s">
        <v>11</v>
      </c>
      <c r="D68" s="189"/>
      <c r="E68" s="189"/>
      <c r="F68" s="189"/>
      <c r="G68" s="189"/>
      <c r="H68" s="189">
        <v>30</v>
      </c>
      <c r="I68" s="189"/>
      <c r="J68" s="189">
        <f>H68+I68</f>
        <v>30</v>
      </c>
      <c r="K68" s="44">
        <f>J68-F68</f>
        <v>30</v>
      </c>
      <c r="L68" s="8" t="str">
        <f>IF(F68="","NEW",K68/F68)</f>
        <v>NEW</v>
      </c>
    </row>
    <row r="69" spans="1:12" ht="15" x14ac:dyDescent="0.35">
      <c r="A69" s="40"/>
      <c r="B69" s="105"/>
      <c r="C69" s="12"/>
      <c r="D69" s="189"/>
      <c r="E69" s="189"/>
      <c r="F69" s="189"/>
      <c r="G69" s="189"/>
      <c r="H69" s="189"/>
      <c r="I69" s="189"/>
      <c r="J69" s="189"/>
      <c r="K69" s="44"/>
      <c r="L69" s="8"/>
    </row>
    <row r="70" spans="1:12" ht="16.75" thickBot="1" x14ac:dyDescent="0.45">
      <c r="A70" s="40"/>
      <c r="B70" s="473" t="s">
        <v>1378</v>
      </c>
      <c r="C70" s="12"/>
      <c r="D70" s="189"/>
      <c r="E70" s="189"/>
      <c r="F70" s="189"/>
      <c r="G70" s="189"/>
      <c r="H70" s="189"/>
      <c r="I70" s="189"/>
      <c r="J70" s="189"/>
      <c r="K70" s="44"/>
      <c r="L70" s="8"/>
    </row>
    <row r="71" spans="1:12" ht="15" x14ac:dyDescent="0.35">
      <c r="A71" s="40">
        <f>A68+1</f>
        <v>46</v>
      </c>
      <c r="B71" s="282" t="s">
        <v>1379</v>
      </c>
      <c r="C71" s="12" t="s">
        <v>199</v>
      </c>
      <c r="D71" s="189">
        <v>1160</v>
      </c>
      <c r="E71" s="189"/>
      <c r="F71" s="189">
        <f>D71+E71</f>
        <v>1160</v>
      </c>
      <c r="G71" s="189"/>
      <c r="H71" s="189">
        <v>1277</v>
      </c>
      <c r="I71" s="189"/>
      <c r="J71" s="189">
        <f>H71+I71</f>
        <v>1277</v>
      </c>
      <c r="K71" s="44">
        <f>J71-F71</f>
        <v>117</v>
      </c>
      <c r="L71" s="8">
        <f>IF(F71="","NEW",K71/F71)</f>
        <v>0.10086206896551723</v>
      </c>
    </row>
    <row r="72" spans="1:12" ht="15" x14ac:dyDescent="0.35">
      <c r="A72" s="40">
        <f>+A71+1</f>
        <v>47</v>
      </c>
      <c r="B72" s="282" t="s">
        <v>1380</v>
      </c>
      <c r="C72" s="12" t="s">
        <v>199</v>
      </c>
      <c r="D72" s="189">
        <v>972</v>
      </c>
      <c r="E72" s="189"/>
      <c r="F72" s="189">
        <f>D72+E72</f>
        <v>972</v>
      </c>
      <c r="G72" s="189"/>
      <c r="H72" s="189">
        <v>1070</v>
      </c>
      <c r="I72" s="189"/>
      <c r="J72" s="189">
        <f>H72+I72</f>
        <v>1070</v>
      </c>
      <c r="K72" s="44">
        <f>J72-F72</f>
        <v>98</v>
      </c>
      <c r="L72" s="8">
        <f>IF(F72="","NEW",K72/F72)</f>
        <v>0.10082304526748971</v>
      </c>
    </row>
    <row r="73" spans="1:12" ht="15" x14ac:dyDescent="0.35">
      <c r="A73" s="40">
        <f>+A72+1</f>
        <v>48</v>
      </c>
      <c r="B73" s="282" t="s">
        <v>1381</v>
      </c>
      <c r="C73" s="12" t="s">
        <v>199</v>
      </c>
      <c r="D73" s="189">
        <v>781</v>
      </c>
      <c r="E73" s="189"/>
      <c r="F73" s="189">
        <f>D73+E73</f>
        <v>781</v>
      </c>
      <c r="G73" s="189"/>
      <c r="H73" s="189">
        <v>860</v>
      </c>
      <c r="I73" s="189"/>
      <c r="J73" s="189">
        <f>H73+I73</f>
        <v>860</v>
      </c>
      <c r="K73" s="44">
        <f>J73-F73</f>
        <v>79</v>
      </c>
      <c r="L73" s="8">
        <f>IF(F73="","NEW",K73/F73)</f>
        <v>0.10115236875800256</v>
      </c>
    </row>
    <row r="74" spans="1:12" ht="15" x14ac:dyDescent="0.35">
      <c r="A74" s="40">
        <f>+A73+1</f>
        <v>49</v>
      </c>
      <c r="B74" s="282" t="s">
        <v>1382</v>
      </c>
      <c r="C74" s="12" t="s">
        <v>199</v>
      </c>
      <c r="D74" s="189">
        <v>106</v>
      </c>
      <c r="E74" s="189"/>
      <c r="F74" s="189">
        <f>D74+E74</f>
        <v>106</v>
      </c>
      <c r="G74" s="189"/>
      <c r="H74" s="189">
        <v>117</v>
      </c>
      <c r="I74" s="189"/>
      <c r="J74" s="189">
        <f>H74+I74</f>
        <v>117</v>
      </c>
      <c r="K74" s="44">
        <f>J74-F74</f>
        <v>11</v>
      </c>
      <c r="L74" s="8">
        <f>IF(F74="","NEW",K74/F74)</f>
        <v>0.10377358490566038</v>
      </c>
    </row>
    <row r="75" spans="1:12" ht="15" x14ac:dyDescent="0.35">
      <c r="A75" s="40"/>
      <c r="B75" s="105"/>
      <c r="C75" s="12"/>
      <c r="D75" s="189"/>
      <c r="E75" s="189"/>
      <c r="F75" s="189"/>
      <c r="G75" s="189"/>
      <c r="H75" s="189"/>
      <c r="I75" s="189"/>
      <c r="J75" s="189"/>
      <c r="K75" s="44"/>
      <c r="L75" s="8"/>
    </row>
    <row r="76" spans="1:12" ht="16.75" thickBot="1" x14ac:dyDescent="0.4">
      <c r="A76" s="40"/>
      <c r="B76" s="439" t="s">
        <v>1383</v>
      </c>
      <c r="C76" s="12"/>
      <c r="D76" s="189"/>
      <c r="E76" s="189"/>
      <c r="F76" s="189"/>
      <c r="G76" s="189"/>
      <c r="H76" s="189"/>
      <c r="I76" s="189"/>
      <c r="J76" s="189"/>
      <c r="K76" s="44"/>
      <c r="L76" s="8"/>
    </row>
    <row r="77" spans="1:12" ht="15" x14ac:dyDescent="0.35">
      <c r="A77" s="40">
        <f>+A74+1</f>
        <v>50</v>
      </c>
      <c r="B77" s="282" t="s">
        <v>1384</v>
      </c>
      <c r="C77" s="12" t="s">
        <v>199</v>
      </c>
      <c r="D77" s="189">
        <v>18.5</v>
      </c>
      <c r="E77" s="189"/>
      <c r="F77" s="189">
        <f>D77+E77</f>
        <v>18.5</v>
      </c>
      <c r="G77" s="189"/>
      <c r="H77" s="189">
        <v>6</v>
      </c>
      <c r="I77" s="189"/>
      <c r="J77" s="189">
        <f t="shared" ref="J77:J82" si="19">H77+I77</f>
        <v>6</v>
      </c>
      <c r="K77" s="44">
        <f t="shared" ref="K77:K82" si="20">J77-F77</f>
        <v>-12.5</v>
      </c>
      <c r="L77" s="8">
        <f t="shared" ref="L77:L82" si="21">IF(F77="","NEW",K77/F77)</f>
        <v>-0.67567567567567566</v>
      </c>
    </row>
    <row r="78" spans="1:12" ht="15" x14ac:dyDescent="0.35">
      <c r="A78" s="40">
        <f>+A77+1</f>
        <v>51</v>
      </c>
      <c r="B78" s="282" t="s">
        <v>1385</v>
      </c>
      <c r="C78" s="12" t="s">
        <v>199</v>
      </c>
      <c r="D78" s="189">
        <v>18.5</v>
      </c>
      <c r="E78" s="189"/>
      <c r="F78" s="189">
        <f>D78+E78</f>
        <v>18.5</v>
      </c>
      <c r="G78" s="189"/>
      <c r="H78" s="189">
        <v>20</v>
      </c>
      <c r="I78" s="189"/>
      <c r="J78" s="189">
        <f t="shared" si="19"/>
        <v>20</v>
      </c>
      <c r="K78" s="44">
        <f t="shared" si="20"/>
        <v>1.5</v>
      </c>
      <c r="L78" s="8">
        <f t="shared" si="21"/>
        <v>8.1081081081081086E-2</v>
      </c>
    </row>
    <row r="79" spans="1:12" ht="15" x14ac:dyDescent="0.35">
      <c r="A79" s="40">
        <f>+A78+1</f>
        <v>52</v>
      </c>
      <c r="B79" s="282" t="s">
        <v>1386</v>
      </c>
      <c r="C79" s="12" t="s">
        <v>199</v>
      </c>
      <c r="D79" s="189">
        <v>18.5</v>
      </c>
      <c r="E79" s="189"/>
      <c r="F79" s="189">
        <f>D79+E79</f>
        <v>18.5</v>
      </c>
      <c r="G79" s="189"/>
      <c r="H79" s="189">
        <v>20</v>
      </c>
      <c r="I79" s="189"/>
      <c r="J79" s="189">
        <f t="shared" si="19"/>
        <v>20</v>
      </c>
      <c r="K79" s="44">
        <f t="shared" si="20"/>
        <v>1.5</v>
      </c>
      <c r="L79" s="8">
        <f t="shared" si="21"/>
        <v>8.1081081081081086E-2</v>
      </c>
    </row>
    <row r="80" spans="1:12" ht="15" x14ac:dyDescent="0.35">
      <c r="A80" s="40">
        <f t="shared" ref="A80:A82" si="22">+A79+1</f>
        <v>53</v>
      </c>
      <c r="B80" s="282" t="s">
        <v>1387</v>
      </c>
      <c r="C80" s="12" t="s">
        <v>199</v>
      </c>
      <c r="D80" s="189"/>
      <c r="E80" s="189"/>
      <c r="F80" s="189"/>
      <c r="G80" s="189"/>
      <c r="H80" s="189">
        <v>10</v>
      </c>
      <c r="I80" s="189"/>
      <c r="J80" s="189">
        <f t="shared" si="19"/>
        <v>10</v>
      </c>
      <c r="K80" s="44">
        <f t="shared" si="20"/>
        <v>10</v>
      </c>
      <c r="L80" s="8" t="str">
        <f t="shared" si="21"/>
        <v>NEW</v>
      </c>
    </row>
    <row r="81" spans="1:12" ht="15" x14ac:dyDescent="0.35">
      <c r="A81" s="40">
        <f t="shared" si="22"/>
        <v>54</v>
      </c>
      <c r="B81" s="282" t="s">
        <v>1388</v>
      </c>
      <c r="C81" s="12" t="s">
        <v>199</v>
      </c>
      <c r="D81" s="189">
        <v>18.5</v>
      </c>
      <c r="E81" s="189"/>
      <c r="F81" s="189">
        <f>D81+E81</f>
        <v>18.5</v>
      </c>
      <c r="G81" s="189"/>
      <c r="H81" s="189">
        <v>20</v>
      </c>
      <c r="I81" s="189"/>
      <c r="J81" s="189">
        <f t="shared" si="19"/>
        <v>20</v>
      </c>
      <c r="K81" s="44">
        <f t="shared" si="20"/>
        <v>1.5</v>
      </c>
      <c r="L81" s="8">
        <f t="shared" si="21"/>
        <v>8.1081081081081086E-2</v>
      </c>
    </row>
    <row r="82" spans="1:12" ht="15" x14ac:dyDescent="0.35">
      <c r="A82" s="40">
        <f t="shared" si="22"/>
        <v>55</v>
      </c>
      <c r="B82" s="105" t="s">
        <v>1389</v>
      </c>
      <c r="C82" s="12" t="s">
        <v>199</v>
      </c>
      <c r="D82" s="189">
        <v>13.5</v>
      </c>
      <c r="E82" s="189"/>
      <c r="F82" s="189">
        <f>D82+E82</f>
        <v>13.5</v>
      </c>
      <c r="G82" s="189"/>
      <c r="H82" s="189">
        <v>14.5</v>
      </c>
      <c r="I82" s="189"/>
      <c r="J82" s="189">
        <f t="shared" si="19"/>
        <v>14.5</v>
      </c>
      <c r="K82" s="44">
        <f t="shared" si="20"/>
        <v>1</v>
      </c>
      <c r="L82" s="8">
        <f t="shared" si="21"/>
        <v>7.407407407407407E-2</v>
      </c>
    </row>
    <row r="83" spans="1:12" ht="15" x14ac:dyDescent="0.35">
      <c r="A83" s="40"/>
      <c r="B83" s="105"/>
      <c r="C83" s="12"/>
      <c r="D83" s="189"/>
      <c r="E83" s="189"/>
      <c r="F83" s="189"/>
      <c r="G83" s="189"/>
      <c r="H83" s="189"/>
      <c r="I83" s="189"/>
      <c r="J83" s="189"/>
      <c r="K83" s="44"/>
      <c r="L83" s="8"/>
    </row>
    <row r="84" spans="1:12" ht="16.75" thickBot="1" x14ac:dyDescent="0.4">
      <c r="A84" s="40"/>
      <c r="B84" s="439" t="s">
        <v>1390</v>
      </c>
      <c r="C84" s="12"/>
      <c r="D84" s="189"/>
      <c r="E84" s="189"/>
      <c r="F84" s="189"/>
      <c r="G84" s="189"/>
      <c r="H84" s="189"/>
      <c r="I84" s="189"/>
      <c r="J84" s="189"/>
      <c r="K84" s="44"/>
      <c r="L84" s="8"/>
    </row>
    <row r="85" spans="1:12" ht="15" x14ac:dyDescent="0.35">
      <c r="A85" s="40">
        <f>A82+1</f>
        <v>56</v>
      </c>
      <c r="B85" s="282" t="s">
        <v>1391</v>
      </c>
      <c r="C85" s="12" t="s">
        <v>11</v>
      </c>
      <c r="D85" s="189">
        <v>38.5</v>
      </c>
      <c r="E85" s="189"/>
      <c r="F85" s="189">
        <f>D85+E85</f>
        <v>38.5</v>
      </c>
      <c r="G85" s="189"/>
      <c r="H85" s="189">
        <v>41</v>
      </c>
      <c r="I85" s="189"/>
      <c r="J85" s="189">
        <f>H85+I85</f>
        <v>41</v>
      </c>
      <c r="K85" s="44">
        <f>J85-F85</f>
        <v>2.5</v>
      </c>
      <c r="L85" s="8">
        <f>IF(F85="","NEW",K85/F85)</f>
        <v>6.4935064935064929E-2</v>
      </c>
    </row>
    <row r="86" spans="1:12" ht="15" x14ac:dyDescent="0.35">
      <c r="A86" s="40">
        <f>+A85+1</f>
        <v>57</v>
      </c>
      <c r="B86" s="282" t="s">
        <v>1392</v>
      </c>
      <c r="C86" s="12" t="s">
        <v>11</v>
      </c>
      <c r="D86" s="189">
        <v>38.5</v>
      </c>
      <c r="E86" s="189"/>
      <c r="F86" s="189">
        <f>D86+E86</f>
        <v>38.5</v>
      </c>
      <c r="G86" s="189"/>
      <c r="H86" s="189">
        <v>41</v>
      </c>
      <c r="I86" s="189"/>
      <c r="J86" s="189">
        <f>H86+I86</f>
        <v>41</v>
      </c>
      <c r="K86" s="44">
        <f>J86-F86</f>
        <v>2.5</v>
      </c>
      <c r="L86" s="8">
        <f>IF(F86="","NEW",K86/F86)</f>
        <v>6.4935064935064929E-2</v>
      </c>
    </row>
    <row r="87" spans="1:12" ht="15" x14ac:dyDescent="0.35">
      <c r="A87" s="40"/>
      <c r="B87" s="105"/>
      <c r="C87" s="12"/>
      <c r="D87" s="189"/>
      <c r="E87" s="189"/>
      <c r="F87" s="189"/>
      <c r="G87" s="189"/>
      <c r="H87" s="189"/>
      <c r="I87" s="189"/>
      <c r="J87" s="189"/>
      <c r="K87" s="44"/>
      <c r="L87" s="8"/>
    </row>
    <row r="88" spans="1:12" ht="18" thickBot="1" x14ac:dyDescent="0.4">
      <c r="A88" s="40"/>
      <c r="B88" s="452" t="s">
        <v>1393</v>
      </c>
      <c r="C88" s="12"/>
      <c r="D88" s="189"/>
      <c r="E88" s="189"/>
      <c r="F88" s="189"/>
      <c r="G88" s="189"/>
      <c r="H88" s="189"/>
      <c r="I88" s="189"/>
      <c r="J88" s="189"/>
      <c r="K88" s="44"/>
      <c r="L88" s="8"/>
    </row>
    <row r="89" spans="1:12" ht="15.45" thickTop="1" x14ac:dyDescent="0.35">
      <c r="A89" s="40">
        <f>A86+1</f>
        <v>58</v>
      </c>
      <c r="B89" s="282" t="s">
        <v>1394</v>
      </c>
      <c r="C89" s="12" t="s">
        <v>199</v>
      </c>
      <c r="D89" s="189">
        <v>138</v>
      </c>
      <c r="E89" s="189"/>
      <c r="F89" s="189">
        <f t="shared" ref="F89:F95" si="23">D89+E89</f>
        <v>138</v>
      </c>
      <c r="G89" s="189"/>
      <c r="H89" s="189">
        <v>152</v>
      </c>
      <c r="I89" s="189"/>
      <c r="J89" s="189">
        <f t="shared" ref="J89:J95" si="24">H89+I89</f>
        <v>152</v>
      </c>
      <c r="K89" s="44">
        <f t="shared" ref="K89:K95" si="25">J89-F89</f>
        <v>14</v>
      </c>
      <c r="L89" s="8">
        <f t="shared" ref="L89:L95" si="26">IF(F89="","NEW",K89/F89)</f>
        <v>0.10144927536231885</v>
      </c>
    </row>
    <row r="90" spans="1:12" ht="15" x14ac:dyDescent="0.35">
      <c r="A90" s="40">
        <f>A89+1</f>
        <v>59</v>
      </c>
      <c r="B90" s="282" t="s">
        <v>1395</v>
      </c>
      <c r="C90" s="12" t="s">
        <v>199</v>
      </c>
      <c r="D90" s="189">
        <v>419</v>
      </c>
      <c r="E90" s="189"/>
      <c r="F90" s="189">
        <f t="shared" si="23"/>
        <v>419</v>
      </c>
      <c r="G90" s="189"/>
      <c r="H90" s="189">
        <v>461.5</v>
      </c>
      <c r="I90" s="189"/>
      <c r="J90" s="189">
        <f t="shared" si="24"/>
        <v>461.5</v>
      </c>
      <c r="K90" s="44">
        <f t="shared" si="25"/>
        <v>42.5</v>
      </c>
      <c r="L90" s="8">
        <f t="shared" si="26"/>
        <v>0.10143198090692124</v>
      </c>
    </row>
    <row r="91" spans="1:12" ht="15" x14ac:dyDescent="0.35">
      <c r="A91" s="40">
        <f>A90+1</f>
        <v>60</v>
      </c>
      <c r="B91" s="282" t="s">
        <v>1396</v>
      </c>
      <c r="C91" s="12" t="s">
        <v>199</v>
      </c>
      <c r="D91" s="189">
        <v>33.5</v>
      </c>
      <c r="E91" s="189"/>
      <c r="F91" s="189">
        <f t="shared" si="23"/>
        <v>33.5</v>
      </c>
      <c r="G91" s="189"/>
      <c r="H91" s="189">
        <v>37</v>
      </c>
      <c r="I91" s="189"/>
      <c r="J91" s="189">
        <f t="shared" si="24"/>
        <v>37</v>
      </c>
      <c r="K91" s="44">
        <f t="shared" si="25"/>
        <v>3.5</v>
      </c>
      <c r="L91" s="8">
        <f t="shared" si="26"/>
        <v>0.1044776119402985</v>
      </c>
    </row>
    <row r="92" spans="1:12" ht="15" x14ac:dyDescent="0.35">
      <c r="A92" s="40">
        <f>A91+1</f>
        <v>61</v>
      </c>
      <c r="B92" s="282" t="s">
        <v>1397</v>
      </c>
      <c r="C92" s="12" t="s">
        <v>199</v>
      </c>
      <c r="D92" s="189">
        <v>138</v>
      </c>
      <c r="E92" s="189"/>
      <c r="F92" s="189">
        <f t="shared" si="23"/>
        <v>138</v>
      </c>
      <c r="G92" s="189"/>
      <c r="H92" s="189">
        <v>152</v>
      </c>
      <c r="I92" s="189"/>
      <c r="J92" s="189">
        <f t="shared" si="24"/>
        <v>152</v>
      </c>
      <c r="K92" s="44">
        <f t="shared" si="25"/>
        <v>14</v>
      </c>
      <c r="L92" s="8">
        <f t="shared" si="26"/>
        <v>0.10144927536231885</v>
      </c>
    </row>
    <row r="93" spans="1:12" ht="15" x14ac:dyDescent="0.35">
      <c r="A93" s="40">
        <f>+A92+1</f>
        <v>62</v>
      </c>
      <c r="B93" s="282" t="s">
        <v>1398</v>
      </c>
      <c r="C93" s="12" t="s">
        <v>199</v>
      </c>
      <c r="D93" s="189">
        <v>114</v>
      </c>
      <c r="E93" s="189"/>
      <c r="F93" s="189">
        <f t="shared" si="23"/>
        <v>114</v>
      </c>
      <c r="G93" s="189"/>
      <c r="H93" s="189">
        <v>125.5</v>
      </c>
      <c r="I93" s="189"/>
      <c r="J93" s="189">
        <f t="shared" si="24"/>
        <v>125.5</v>
      </c>
      <c r="K93" s="44">
        <f t="shared" si="25"/>
        <v>11.5</v>
      </c>
      <c r="L93" s="8">
        <f t="shared" si="26"/>
        <v>0.10087719298245613</v>
      </c>
    </row>
    <row r="94" spans="1:12" ht="15" x14ac:dyDescent="0.35">
      <c r="A94" s="40">
        <f>+A93+1</f>
        <v>63</v>
      </c>
      <c r="B94" s="282" t="s">
        <v>1399</v>
      </c>
      <c r="C94" s="12" t="s">
        <v>199</v>
      </c>
      <c r="D94" s="189">
        <v>138</v>
      </c>
      <c r="E94" s="189"/>
      <c r="F94" s="189">
        <f t="shared" si="23"/>
        <v>138</v>
      </c>
      <c r="G94" s="189"/>
      <c r="H94" s="189">
        <v>152</v>
      </c>
      <c r="I94" s="189"/>
      <c r="J94" s="189">
        <f t="shared" si="24"/>
        <v>152</v>
      </c>
      <c r="K94" s="44">
        <f t="shared" si="25"/>
        <v>14</v>
      </c>
      <c r="L94" s="8">
        <f t="shared" si="26"/>
        <v>0.10144927536231885</v>
      </c>
    </row>
    <row r="95" spans="1:12" ht="15" x14ac:dyDescent="0.35">
      <c r="A95" s="40">
        <f>+A94+1</f>
        <v>64</v>
      </c>
      <c r="B95" s="282" t="s">
        <v>1389</v>
      </c>
      <c r="C95" s="12" t="s">
        <v>199</v>
      </c>
      <c r="D95" s="189">
        <v>13.5</v>
      </c>
      <c r="E95" s="189"/>
      <c r="F95" s="189">
        <f t="shared" si="23"/>
        <v>13.5</v>
      </c>
      <c r="G95" s="189"/>
      <c r="H95" s="189">
        <v>15</v>
      </c>
      <c r="I95" s="189"/>
      <c r="J95" s="189">
        <f t="shared" si="24"/>
        <v>15</v>
      </c>
      <c r="K95" s="44">
        <f t="shared" si="25"/>
        <v>1.5</v>
      </c>
      <c r="L95" s="8">
        <f t="shared" si="26"/>
        <v>0.1111111111111111</v>
      </c>
    </row>
    <row r="96" spans="1:12" ht="15" x14ac:dyDescent="0.35">
      <c r="A96" s="40"/>
      <c r="B96" s="282"/>
      <c r="C96" s="12"/>
      <c r="D96" s="189"/>
      <c r="E96" s="189"/>
      <c r="F96" s="189"/>
      <c r="G96" s="189"/>
      <c r="H96" s="189"/>
      <c r="I96" s="189"/>
      <c r="J96" s="189"/>
      <c r="K96" s="44"/>
      <c r="L96" s="8"/>
    </row>
    <row r="97" spans="1:12" ht="18" thickBot="1" x14ac:dyDescent="0.4">
      <c r="A97" s="40"/>
      <c r="B97" s="452" t="s">
        <v>1400</v>
      </c>
      <c r="C97" s="12"/>
      <c r="D97" s="189"/>
      <c r="E97" s="189"/>
      <c r="F97" s="189"/>
      <c r="G97" s="189"/>
      <c r="H97" s="189"/>
      <c r="I97" s="189"/>
      <c r="J97" s="189"/>
      <c r="K97" s="44"/>
      <c r="L97" s="8"/>
    </row>
    <row r="98" spans="1:12" ht="15.45" thickTop="1" x14ac:dyDescent="0.35">
      <c r="A98" s="40">
        <f>A95+1</f>
        <v>65</v>
      </c>
      <c r="B98" s="190" t="s">
        <v>1401</v>
      </c>
      <c r="C98" s="12" t="s">
        <v>11</v>
      </c>
      <c r="D98" s="189">
        <v>116.67</v>
      </c>
      <c r="E98" s="189">
        <f>ROUND(D98*0.2,2)</f>
        <v>23.33</v>
      </c>
      <c r="F98" s="189">
        <f>D98+E98</f>
        <v>140</v>
      </c>
      <c r="G98" s="189"/>
      <c r="H98" s="189">
        <v>116.67</v>
      </c>
      <c r="I98" s="189">
        <f>ROUND(H98*0.2,2)</f>
        <v>23.33</v>
      </c>
      <c r="J98" s="189">
        <f>H98+I98</f>
        <v>140</v>
      </c>
      <c r="K98" s="44">
        <f>J98-F98</f>
        <v>0</v>
      </c>
      <c r="L98" s="8">
        <f>IF(F98="","NEW",K98/F98)</f>
        <v>0</v>
      </c>
    </row>
    <row r="99" spans="1:12" ht="15" x14ac:dyDescent="0.35">
      <c r="A99" s="40">
        <f>A98+1</f>
        <v>66</v>
      </c>
      <c r="B99" s="190" t="s">
        <v>1402</v>
      </c>
      <c r="C99" s="12" t="s">
        <v>11</v>
      </c>
      <c r="D99" s="189">
        <v>1275</v>
      </c>
      <c r="E99" s="189"/>
      <c r="F99" s="189">
        <f>D99+E99</f>
        <v>1275</v>
      </c>
      <c r="G99" s="189"/>
      <c r="H99" s="189">
        <v>1275</v>
      </c>
      <c r="I99" s="189"/>
      <c r="J99" s="189">
        <f>H99+I99</f>
        <v>1275</v>
      </c>
      <c r="K99" s="44">
        <f>J99-F99</f>
        <v>0</v>
      </c>
      <c r="L99" s="8">
        <f>IF(F99="","NEW",K99/F99)</f>
        <v>0</v>
      </c>
    </row>
    <row r="100" spans="1:12" ht="15" x14ac:dyDescent="0.35">
      <c r="A100" s="40">
        <f t="shared" ref="A100:A105" si="27">A99+1</f>
        <v>67</v>
      </c>
      <c r="B100" s="190" t="s">
        <v>1403</v>
      </c>
      <c r="C100" s="12" t="s">
        <v>11</v>
      </c>
      <c r="D100" s="191">
        <v>1355</v>
      </c>
      <c r="E100" s="192"/>
      <c r="F100" s="189">
        <f t="shared" ref="F100:F105" si="28">D100+E100</f>
        <v>1355</v>
      </c>
      <c r="G100" s="192"/>
      <c r="H100" s="189">
        <v>1355</v>
      </c>
      <c r="I100" s="189"/>
      <c r="J100" s="189">
        <f t="shared" ref="J100:J105" si="29">H100+I100</f>
        <v>1355</v>
      </c>
      <c r="K100" s="44">
        <f t="shared" ref="K100:K105" si="30">J100-F100</f>
        <v>0</v>
      </c>
      <c r="L100" s="8">
        <f t="shared" ref="L100:L105" si="31">IF(F100="","NEW",K100/F100)</f>
        <v>0</v>
      </c>
    </row>
    <row r="101" spans="1:12" ht="15" x14ac:dyDescent="0.35">
      <c r="A101" s="40">
        <f t="shared" si="27"/>
        <v>68</v>
      </c>
      <c r="B101" s="193" t="s">
        <v>1404</v>
      </c>
      <c r="C101" s="12" t="s">
        <v>11</v>
      </c>
      <c r="D101" s="194">
        <v>7290</v>
      </c>
      <c r="E101" s="194"/>
      <c r="F101" s="189">
        <f t="shared" si="28"/>
        <v>7290</v>
      </c>
      <c r="G101" s="194"/>
      <c r="H101" s="189">
        <v>7290</v>
      </c>
      <c r="I101" s="189"/>
      <c r="J101" s="189">
        <f t="shared" si="29"/>
        <v>7290</v>
      </c>
      <c r="K101" s="44">
        <f t="shared" si="30"/>
        <v>0</v>
      </c>
      <c r="L101" s="8">
        <f t="shared" si="31"/>
        <v>0</v>
      </c>
    </row>
    <row r="102" spans="1:12" ht="15" x14ac:dyDescent="0.35">
      <c r="A102" s="40">
        <f t="shared" si="27"/>
        <v>69</v>
      </c>
      <c r="B102" s="193" t="s">
        <v>1405</v>
      </c>
      <c r="C102" s="12" t="s">
        <v>11</v>
      </c>
      <c r="D102" s="194">
        <v>1400</v>
      </c>
      <c r="E102" s="194"/>
      <c r="F102" s="189">
        <f t="shared" si="28"/>
        <v>1400</v>
      </c>
      <c r="G102" s="194"/>
      <c r="H102" s="189">
        <v>1400</v>
      </c>
      <c r="I102" s="189"/>
      <c r="J102" s="189">
        <f t="shared" si="29"/>
        <v>1400</v>
      </c>
      <c r="K102" s="44">
        <f t="shared" si="30"/>
        <v>0</v>
      </c>
      <c r="L102" s="8">
        <f t="shared" si="31"/>
        <v>0</v>
      </c>
    </row>
    <row r="103" spans="1:12" ht="15" x14ac:dyDescent="0.35">
      <c r="A103" s="40">
        <f t="shared" si="27"/>
        <v>70</v>
      </c>
      <c r="B103" s="193" t="s">
        <v>1406</v>
      </c>
      <c r="C103" s="12" t="s">
        <v>11</v>
      </c>
      <c r="D103" s="194">
        <v>1400</v>
      </c>
      <c r="E103" s="194"/>
      <c r="F103" s="189">
        <f t="shared" si="28"/>
        <v>1400</v>
      </c>
      <c r="G103" s="194"/>
      <c r="H103" s="189">
        <v>1400</v>
      </c>
      <c r="I103" s="189"/>
      <c r="J103" s="189">
        <f t="shared" si="29"/>
        <v>1400</v>
      </c>
      <c r="K103" s="44">
        <f t="shared" si="30"/>
        <v>0</v>
      </c>
      <c r="L103" s="8">
        <f t="shared" si="31"/>
        <v>0</v>
      </c>
    </row>
    <row r="104" spans="1:12" ht="15" x14ac:dyDescent="0.35">
      <c r="A104" s="40">
        <f t="shared" si="27"/>
        <v>71</v>
      </c>
      <c r="B104" s="193" t="s">
        <v>1407</v>
      </c>
      <c r="C104" s="12" t="s">
        <v>11</v>
      </c>
      <c r="D104" s="194">
        <v>280</v>
      </c>
      <c r="E104" s="194"/>
      <c r="F104" s="189">
        <f t="shared" si="28"/>
        <v>280</v>
      </c>
      <c r="G104" s="194"/>
      <c r="H104" s="189">
        <v>280</v>
      </c>
      <c r="I104" s="189"/>
      <c r="J104" s="189">
        <f t="shared" si="29"/>
        <v>280</v>
      </c>
      <c r="K104" s="44">
        <f t="shared" si="30"/>
        <v>0</v>
      </c>
      <c r="L104" s="8">
        <f t="shared" si="31"/>
        <v>0</v>
      </c>
    </row>
    <row r="105" spans="1:12" ht="15" x14ac:dyDescent="0.35">
      <c r="A105" s="40">
        <f t="shared" si="27"/>
        <v>72</v>
      </c>
      <c r="B105" s="195" t="s">
        <v>1408</v>
      </c>
      <c r="C105" s="12" t="s">
        <v>11</v>
      </c>
      <c r="D105" s="194">
        <v>210</v>
      </c>
      <c r="E105" s="194"/>
      <c r="F105" s="189">
        <f t="shared" si="28"/>
        <v>210</v>
      </c>
      <c r="G105" s="194"/>
      <c r="H105" s="189">
        <v>210</v>
      </c>
      <c r="I105" s="189"/>
      <c r="J105" s="189">
        <f t="shared" si="29"/>
        <v>210</v>
      </c>
      <c r="K105" s="44">
        <f t="shared" si="30"/>
        <v>0</v>
      </c>
      <c r="L105" s="8">
        <f t="shared" si="31"/>
        <v>0</v>
      </c>
    </row>
    <row r="106" spans="1:12" ht="15" x14ac:dyDescent="0.35">
      <c r="A106" s="40"/>
      <c r="B106" s="105"/>
      <c r="C106" s="12"/>
      <c r="D106" s="189"/>
      <c r="E106" s="189"/>
      <c r="F106" s="189"/>
      <c r="G106" s="189"/>
      <c r="H106" s="189"/>
      <c r="I106" s="189"/>
      <c r="J106" s="189"/>
      <c r="K106" s="44"/>
      <c r="L106" s="8"/>
    </row>
    <row r="107" spans="1:12" ht="15" customHeight="1" thickBot="1" x14ac:dyDescent="0.4">
      <c r="A107" s="187"/>
      <c r="B107" s="452" t="s">
        <v>1409</v>
      </c>
      <c r="C107" s="12"/>
      <c r="D107" s="194"/>
      <c r="E107" s="194"/>
      <c r="F107" s="194"/>
      <c r="G107" s="194"/>
      <c r="H107" s="189"/>
      <c r="I107" s="189"/>
      <c r="J107" s="189"/>
      <c r="K107" s="44"/>
      <c r="L107" s="8"/>
    </row>
    <row r="108" spans="1:12" ht="15" customHeight="1" thickTop="1" x14ac:dyDescent="0.35">
      <c r="A108" s="237">
        <f>A105+1</f>
        <v>73</v>
      </c>
      <c r="B108" s="105" t="s">
        <v>1410</v>
      </c>
      <c r="C108" s="12" t="s">
        <v>199</v>
      </c>
      <c r="D108" s="189">
        <v>475</v>
      </c>
      <c r="E108" s="194"/>
      <c r="F108" s="189">
        <f t="shared" ref="F108:F117" si="32">D108+E108</f>
        <v>475</v>
      </c>
      <c r="G108" s="194"/>
      <c r="H108" s="189">
        <v>522.5</v>
      </c>
      <c r="I108" s="189"/>
      <c r="J108" s="189">
        <f t="shared" ref="J108:J117" si="33">H108+I108</f>
        <v>522.5</v>
      </c>
      <c r="K108" s="44">
        <f t="shared" ref="K108:K117" si="34">J108-F108</f>
        <v>47.5</v>
      </c>
      <c r="L108" s="8">
        <f t="shared" ref="L108:L117" si="35">IF(F108="","NEW",K108/F108)</f>
        <v>0.1</v>
      </c>
    </row>
    <row r="109" spans="1:12" ht="15" customHeight="1" x14ac:dyDescent="0.35">
      <c r="A109" s="237">
        <f t="shared" ref="A109:A117" si="36">A108+1</f>
        <v>74</v>
      </c>
      <c r="B109" s="105" t="s">
        <v>1411</v>
      </c>
      <c r="C109" s="12" t="s">
        <v>199</v>
      </c>
      <c r="D109" s="189">
        <v>374</v>
      </c>
      <c r="E109" s="194"/>
      <c r="F109" s="189">
        <f t="shared" si="32"/>
        <v>374</v>
      </c>
      <c r="G109" s="194"/>
      <c r="H109" s="189">
        <v>412</v>
      </c>
      <c r="I109" s="189"/>
      <c r="J109" s="189">
        <f t="shared" si="33"/>
        <v>412</v>
      </c>
      <c r="K109" s="44">
        <f t="shared" si="34"/>
        <v>38</v>
      </c>
      <c r="L109" s="8">
        <f t="shared" si="35"/>
        <v>0.10160427807486631</v>
      </c>
    </row>
    <row r="110" spans="1:12" ht="15" customHeight="1" x14ac:dyDescent="0.35">
      <c r="A110" s="237">
        <f t="shared" si="36"/>
        <v>75</v>
      </c>
      <c r="B110" s="105" t="s">
        <v>1412</v>
      </c>
      <c r="C110" s="12" t="s">
        <v>199</v>
      </c>
      <c r="D110" s="189">
        <v>164</v>
      </c>
      <c r="E110" s="194"/>
      <c r="F110" s="189">
        <f t="shared" si="32"/>
        <v>164</v>
      </c>
      <c r="G110" s="194"/>
      <c r="H110" s="189">
        <v>180.5</v>
      </c>
      <c r="I110" s="189"/>
      <c r="J110" s="189">
        <f t="shared" si="33"/>
        <v>180.5</v>
      </c>
      <c r="K110" s="44">
        <f t="shared" si="34"/>
        <v>16.5</v>
      </c>
      <c r="L110" s="8">
        <f t="shared" si="35"/>
        <v>0.10060975609756098</v>
      </c>
    </row>
    <row r="111" spans="1:12" ht="15" customHeight="1" x14ac:dyDescent="0.35">
      <c r="A111" s="237">
        <f t="shared" si="36"/>
        <v>76</v>
      </c>
      <c r="B111" s="105" t="s">
        <v>1413</v>
      </c>
      <c r="C111" s="12" t="s">
        <v>199</v>
      </c>
      <c r="D111" s="189">
        <v>87</v>
      </c>
      <c r="E111" s="194"/>
      <c r="F111" s="189">
        <f t="shared" si="32"/>
        <v>87</v>
      </c>
      <c r="G111" s="194"/>
      <c r="H111" s="189">
        <v>96</v>
      </c>
      <c r="I111" s="189"/>
      <c r="J111" s="189">
        <f t="shared" si="33"/>
        <v>96</v>
      </c>
      <c r="K111" s="44">
        <f t="shared" si="34"/>
        <v>9</v>
      </c>
      <c r="L111" s="8">
        <f t="shared" si="35"/>
        <v>0.10344827586206896</v>
      </c>
    </row>
    <row r="112" spans="1:12" ht="15" customHeight="1" x14ac:dyDescent="0.35">
      <c r="A112" s="237">
        <f t="shared" si="36"/>
        <v>77</v>
      </c>
      <c r="B112" s="105" t="s">
        <v>1414</v>
      </c>
      <c r="C112" s="12" t="s">
        <v>199</v>
      </c>
      <c r="D112" s="189">
        <v>332</v>
      </c>
      <c r="E112" s="194"/>
      <c r="F112" s="189">
        <f t="shared" si="32"/>
        <v>332</v>
      </c>
      <c r="G112" s="194"/>
      <c r="H112" s="189">
        <v>366</v>
      </c>
      <c r="I112" s="189"/>
      <c r="J112" s="189">
        <f t="shared" si="33"/>
        <v>366</v>
      </c>
      <c r="K112" s="44">
        <f t="shared" si="34"/>
        <v>34</v>
      </c>
      <c r="L112" s="8">
        <f t="shared" si="35"/>
        <v>0.10240963855421686</v>
      </c>
    </row>
    <row r="113" spans="1:12" ht="15" customHeight="1" x14ac:dyDescent="0.35">
      <c r="A113" s="237">
        <f t="shared" si="36"/>
        <v>78</v>
      </c>
      <c r="B113" s="105" t="s">
        <v>1415</v>
      </c>
      <c r="C113" s="12" t="s">
        <v>199</v>
      </c>
      <c r="D113" s="189">
        <v>250</v>
      </c>
      <c r="E113" s="194"/>
      <c r="F113" s="189">
        <f t="shared" si="32"/>
        <v>250</v>
      </c>
      <c r="G113" s="194"/>
      <c r="H113" s="189">
        <v>275</v>
      </c>
      <c r="I113" s="189"/>
      <c r="J113" s="189">
        <f t="shared" si="33"/>
        <v>275</v>
      </c>
      <c r="K113" s="44">
        <f t="shared" si="34"/>
        <v>25</v>
      </c>
      <c r="L113" s="8">
        <f t="shared" si="35"/>
        <v>0.1</v>
      </c>
    </row>
    <row r="114" spans="1:12" ht="15" customHeight="1" x14ac:dyDescent="0.35">
      <c r="A114" s="237">
        <f t="shared" si="36"/>
        <v>79</v>
      </c>
      <c r="B114" s="105" t="s">
        <v>1416</v>
      </c>
      <c r="C114" s="12" t="s">
        <v>199</v>
      </c>
      <c r="D114" s="189">
        <v>129</v>
      </c>
      <c r="E114" s="194"/>
      <c r="F114" s="189">
        <f t="shared" si="32"/>
        <v>129</v>
      </c>
      <c r="G114" s="194"/>
      <c r="H114" s="189">
        <v>142</v>
      </c>
      <c r="I114" s="189"/>
      <c r="J114" s="189">
        <f t="shared" si="33"/>
        <v>142</v>
      </c>
      <c r="K114" s="44">
        <f t="shared" si="34"/>
        <v>13</v>
      </c>
      <c r="L114" s="8">
        <f t="shared" si="35"/>
        <v>0.10077519379844961</v>
      </c>
    </row>
    <row r="115" spans="1:12" ht="15" customHeight="1" x14ac:dyDescent="0.35">
      <c r="A115" s="237">
        <f t="shared" si="36"/>
        <v>80</v>
      </c>
      <c r="B115" s="105" t="s">
        <v>1417</v>
      </c>
      <c r="C115" s="12" t="s">
        <v>199</v>
      </c>
      <c r="D115" s="189">
        <v>30</v>
      </c>
      <c r="E115" s="194"/>
      <c r="F115" s="189">
        <f t="shared" si="32"/>
        <v>30</v>
      </c>
      <c r="G115" s="194"/>
      <c r="H115" s="189">
        <v>33</v>
      </c>
      <c r="I115" s="189"/>
      <c r="J115" s="189">
        <f t="shared" si="33"/>
        <v>33</v>
      </c>
      <c r="K115" s="44">
        <f t="shared" si="34"/>
        <v>3</v>
      </c>
      <c r="L115" s="8">
        <f t="shared" si="35"/>
        <v>0.1</v>
      </c>
    </row>
    <row r="116" spans="1:12" ht="15" customHeight="1" x14ac:dyDescent="0.35">
      <c r="A116" s="237">
        <f t="shared" si="36"/>
        <v>81</v>
      </c>
      <c r="B116" s="105" t="s">
        <v>1418</v>
      </c>
      <c r="C116" s="12" t="s">
        <v>199</v>
      </c>
      <c r="D116" s="189">
        <v>30</v>
      </c>
      <c r="E116" s="194"/>
      <c r="F116" s="189">
        <f t="shared" si="32"/>
        <v>30</v>
      </c>
      <c r="G116" s="194"/>
      <c r="H116" s="189">
        <v>33</v>
      </c>
      <c r="I116" s="189"/>
      <c r="J116" s="189">
        <f t="shared" si="33"/>
        <v>33</v>
      </c>
      <c r="K116" s="44">
        <f t="shared" si="34"/>
        <v>3</v>
      </c>
      <c r="L116" s="8">
        <f t="shared" si="35"/>
        <v>0.1</v>
      </c>
    </row>
    <row r="117" spans="1:12" ht="15" customHeight="1" x14ac:dyDescent="0.35">
      <c r="A117" s="237">
        <f t="shared" si="36"/>
        <v>82</v>
      </c>
      <c r="B117" s="105" t="s">
        <v>1419</v>
      </c>
      <c r="C117" s="12" t="s">
        <v>199</v>
      </c>
      <c r="D117" s="189">
        <v>40</v>
      </c>
      <c r="E117" s="194"/>
      <c r="F117" s="189">
        <f t="shared" si="32"/>
        <v>40</v>
      </c>
      <c r="G117" s="194"/>
      <c r="H117" s="189">
        <v>44</v>
      </c>
      <c r="I117" s="189"/>
      <c r="J117" s="189">
        <f t="shared" si="33"/>
        <v>44</v>
      </c>
      <c r="K117" s="44">
        <f t="shared" si="34"/>
        <v>4</v>
      </c>
      <c r="L117" s="8">
        <f t="shared" si="35"/>
        <v>0.1</v>
      </c>
    </row>
    <row r="118" spans="1:12" ht="15" customHeight="1" x14ac:dyDescent="0.35">
      <c r="A118" s="237"/>
      <c r="B118" s="105"/>
      <c r="C118" s="12"/>
      <c r="D118" s="189"/>
      <c r="E118" s="194"/>
      <c r="F118" s="189"/>
      <c r="G118" s="194"/>
      <c r="H118" s="189"/>
      <c r="I118" s="189"/>
      <c r="J118" s="189"/>
      <c r="K118" s="44"/>
      <c r="L118" s="8"/>
    </row>
    <row r="119" spans="1:12" ht="15" customHeight="1" thickBot="1" x14ac:dyDescent="0.4">
      <c r="A119" s="237"/>
      <c r="B119" s="452" t="s">
        <v>1420</v>
      </c>
      <c r="C119" s="12"/>
      <c r="D119" s="189"/>
      <c r="E119" s="192"/>
      <c r="F119" s="404"/>
      <c r="G119" s="194"/>
      <c r="H119" s="189"/>
      <c r="I119" s="189"/>
      <c r="J119" s="189"/>
      <c r="K119" s="44"/>
      <c r="L119" s="8"/>
    </row>
    <row r="120" spans="1:12" ht="15" customHeight="1" thickTop="1" x14ac:dyDescent="0.35">
      <c r="A120" s="237">
        <f>A117+1</f>
        <v>83</v>
      </c>
      <c r="B120" s="105" t="s">
        <v>1421</v>
      </c>
      <c r="C120" s="12" t="s">
        <v>11</v>
      </c>
      <c r="D120" s="189">
        <v>54</v>
      </c>
      <c r="E120" s="192"/>
      <c r="F120" s="189">
        <f>D120+E120</f>
        <v>54</v>
      </c>
      <c r="G120" s="194"/>
      <c r="H120" s="189">
        <v>59</v>
      </c>
      <c r="I120" s="189"/>
      <c r="J120" s="189">
        <f>H120+I120</f>
        <v>59</v>
      </c>
      <c r="K120" s="44">
        <f>J120-F120</f>
        <v>5</v>
      </c>
      <c r="L120" s="8">
        <f>IF(F120="","NEW",K120/F120)</f>
        <v>9.2592592592592587E-2</v>
      </c>
    </row>
    <row r="121" spans="1:12" ht="15" customHeight="1" x14ac:dyDescent="0.35">
      <c r="A121" s="237">
        <f>A120+1</f>
        <v>84</v>
      </c>
      <c r="B121" s="105" t="s">
        <v>1422</v>
      </c>
      <c r="C121" s="12" t="s">
        <v>18</v>
      </c>
      <c r="D121" s="189">
        <v>100</v>
      </c>
      <c r="E121" s="194"/>
      <c r="F121" s="189">
        <f>D121+E121</f>
        <v>100</v>
      </c>
      <c r="G121" s="194"/>
      <c r="H121" s="189">
        <v>100</v>
      </c>
      <c r="I121" s="189"/>
      <c r="J121" s="189">
        <f>H121+I121</f>
        <v>100</v>
      </c>
      <c r="K121" s="44">
        <f>J121-F121</f>
        <v>0</v>
      </c>
      <c r="L121" s="8">
        <f>IF(F121="","NEW",K121/F121)</f>
        <v>0</v>
      </c>
    </row>
    <row r="122" spans="1:12" ht="15" customHeight="1" x14ac:dyDescent="0.35">
      <c r="A122" s="237"/>
      <c r="B122" s="105"/>
      <c r="C122" s="12"/>
      <c r="D122" s="189"/>
      <c r="E122" s="194"/>
      <c r="F122" s="189"/>
      <c r="G122" s="194"/>
      <c r="H122" s="189"/>
      <c r="I122" s="189"/>
      <c r="J122" s="189"/>
      <c r="K122" s="44"/>
      <c r="L122" s="8"/>
    </row>
    <row r="123" spans="1:12" ht="15" customHeight="1" thickBot="1" x14ac:dyDescent="0.4">
      <c r="A123" s="237"/>
      <c r="B123" s="452" t="s">
        <v>1423</v>
      </c>
      <c r="C123" s="12"/>
      <c r="D123" s="189"/>
      <c r="E123" s="194"/>
      <c r="F123" s="189"/>
      <c r="G123" s="194"/>
      <c r="H123" s="189"/>
      <c r="I123" s="189"/>
      <c r="J123" s="189"/>
      <c r="K123" s="44"/>
      <c r="L123" s="8"/>
    </row>
    <row r="124" spans="1:12" ht="15" customHeight="1" thickTop="1" x14ac:dyDescent="0.35">
      <c r="A124" s="237">
        <f>A121+1</f>
        <v>85</v>
      </c>
      <c r="B124" s="105" t="s">
        <v>1424</v>
      </c>
      <c r="C124" s="12" t="s">
        <v>11</v>
      </c>
      <c r="D124" s="189">
        <v>624</v>
      </c>
      <c r="E124" s="194"/>
      <c r="F124" s="189">
        <f>D124+E124</f>
        <v>624</v>
      </c>
      <c r="G124" s="194"/>
      <c r="H124" s="189">
        <v>624</v>
      </c>
      <c r="I124" s="189"/>
      <c r="J124" s="189">
        <f>H124+I124</f>
        <v>624</v>
      </c>
      <c r="K124" s="44">
        <f>J124-F124</f>
        <v>0</v>
      </c>
      <c r="L124" s="8">
        <f>IF(F124="","NEW",K124/F124)</f>
        <v>0</v>
      </c>
    </row>
    <row r="125" spans="1:12" ht="15" customHeight="1" x14ac:dyDescent="0.35">
      <c r="A125" s="237">
        <f>A124+1</f>
        <v>86</v>
      </c>
      <c r="B125" s="105" t="s">
        <v>1425</v>
      </c>
      <c r="C125" s="12" t="s">
        <v>11</v>
      </c>
      <c r="D125" s="189">
        <v>364</v>
      </c>
      <c r="E125" s="194"/>
      <c r="F125" s="189">
        <f>D125+E125</f>
        <v>364</v>
      </c>
      <c r="G125" s="194"/>
      <c r="H125" s="189">
        <v>364</v>
      </c>
      <c r="I125" s="189"/>
      <c r="J125" s="189">
        <f>H125+I125</f>
        <v>364</v>
      </c>
      <c r="K125" s="44">
        <f>J125-F125</f>
        <v>0</v>
      </c>
      <c r="L125" s="8">
        <f>IF(F125="","NEW",K125/F125)</f>
        <v>0</v>
      </c>
    </row>
    <row r="126" spans="1:12" ht="15" customHeight="1" x14ac:dyDescent="0.35">
      <c r="A126" s="237">
        <f>A125+1</f>
        <v>87</v>
      </c>
      <c r="B126" s="105" t="s">
        <v>1426</v>
      </c>
      <c r="C126" s="12" t="s">
        <v>11</v>
      </c>
      <c r="D126" s="189">
        <v>208</v>
      </c>
      <c r="E126" s="194"/>
      <c r="F126" s="189">
        <f>D126+E126</f>
        <v>208</v>
      </c>
      <c r="G126" s="194"/>
      <c r="H126" s="189">
        <v>208</v>
      </c>
      <c r="I126" s="189"/>
      <c r="J126" s="189">
        <f>H126+I126</f>
        <v>208</v>
      </c>
      <c r="K126" s="44">
        <f>J126-F126</f>
        <v>0</v>
      </c>
      <c r="L126" s="8">
        <f>IF(F126="","NEW",K126/F126)</f>
        <v>0</v>
      </c>
    </row>
  </sheetData>
  <mergeCells count="5">
    <mergeCell ref="A1:B1"/>
    <mergeCell ref="K1:L1"/>
    <mergeCell ref="D15:J15"/>
    <mergeCell ref="H29:L29"/>
    <mergeCell ref="H35:L35"/>
  </mergeCells>
  <conditionalFormatting sqref="L5:L28">
    <cfRule type="cellIs" dxfId="7" priority="2" operator="equal">
      <formula>"NEW"</formula>
    </cfRule>
  </conditionalFormatting>
  <conditionalFormatting sqref="L30:L34 L36:L43 L46:L74">
    <cfRule type="cellIs" dxfId="6" priority="6" operator="equal">
      <formula>"NEW"</formula>
    </cfRule>
  </conditionalFormatting>
  <conditionalFormatting sqref="L77:L126">
    <cfRule type="cellIs" dxfId="5" priority="1" operator="equal">
      <formula>"NEW"</formula>
    </cfRule>
  </conditionalFormatting>
  <dataValidations count="1">
    <dataValidation type="list" allowBlank="1" showInputMessage="1" showErrorMessage="1" sqref="C4:C126" xr:uid="{4728CF34-8524-4D89-BD53-8B7D4A669F4A}">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landscape" r:id="rId1"/>
  <headerFooter alignWithMargins="0">
    <oddHeader>&amp;L&amp;"Arial,Bold"&amp;16PLACE - &amp;A&amp;C&amp;"Arial,Bold"&amp;16FEES AND CHARGES 2020/21</oddHeader>
    <oddFooter>&amp;L&amp;"Arial,Bold"&amp;16&amp;A&amp;C&amp;"Arial,Bold"&amp;16&amp;P</oddFooter>
  </headerFooter>
  <rowBreaks count="3" manualBreakCount="3">
    <brk id="43" max="13" man="1"/>
    <brk id="75" max="13" man="1"/>
    <brk id="105"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9AC9-8E3C-48C2-BD22-5146BEF7C270}">
  <sheetPr>
    <pageSetUpPr fitToPage="1"/>
  </sheetPr>
  <dimension ref="A1:L29"/>
  <sheetViews>
    <sheetView zoomScale="70" zoomScaleNormal="70" zoomScaleSheetLayoutView="70" workbookViewId="0">
      <pane ySplit="1" topLeftCell="A2" activePane="bottomLeft" state="frozen"/>
      <selection pane="bottomLeft" activeCell="A2" sqref="A2"/>
    </sheetView>
  </sheetViews>
  <sheetFormatPr defaultColWidth="9.15234375" defaultRowHeight="15" x14ac:dyDescent="0.35"/>
  <cols>
    <col min="1" max="1" width="5.69140625" style="223" customWidth="1"/>
    <col min="2" max="2" width="85.15234375" style="223" bestFit="1" customWidth="1"/>
    <col min="3" max="3" width="24.4609375" style="223" customWidth="1"/>
    <col min="4" max="4" width="16" style="364" customWidth="1"/>
    <col min="5" max="5" width="10.53515625" style="364" customWidth="1"/>
    <col min="6" max="6" width="16.15234375" style="364" customWidth="1"/>
    <col min="7" max="7" width="3.4609375" style="364" customWidth="1"/>
    <col min="8" max="8" width="16.23046875" style="364" customWidth="1"/>
    <col min="9" max="9" width="10.53515625" style="364" customWidth="1"/>
    <col min="10" max="10" width="16.23046875" style="364" customWidth="1"/>
    <col min="11" max="11" width="12.23046875" style="223" customWidth="1"/>
    <col min="12" max="12" width="11.4609375" style="365" bestFit="1" customWidth="1"/>
    <col min="13" max="16384" width="9.15234375" style="223"/>
  </cols>
  <sheetData>
    <row r="1" spans="1:12" s="216" customFormat="1" ht="77.599999999999994" thickBot="1" x14ac:dyDescent="0.55000000000000004">
      <c r="A1" s="556" t="s">
        <v>0</v>
      </c>
      <c r="B1" s="556"/>
      <c r="C1" s="28" t="s">
        <v>1</v>
      </c>
      <c r="D1" s="28" t="s">
        <v>2</v>
      </c>
      <c r="E1" s="28" t="s">
        <v>3</v>
      </c>
      <c r="F1" s="28" t="s">
        <v>4</v>
      </c>
      <c r="G1" s="28"/>
      <c r="H1" s="28" t="s">
        <v>5</v>
      </c>
      <c r="I1" s="28" t="s">
        <v>3</v>
      </c>
      <c r="J1" s="28" t="s">
        <v>6</v>
      </c>
      <c r="K1" s="557" t="s">
        <v>7</v>
      </c>
      <c r="L1" s="557"/>
    </row>
    <row r="2" spans="1:12" s="69" customFormat="1" ht="15.9" thickTop="1" x14ac:dyDescent="0.35">
      <c r="A2" s="67"/>
      <c r="B2" s="546"/>
      <c r="C2" s="42"/>
      <c r="D2" s="36" t="s">
        <v>8</v>
      </c>
      <c r="E2" s="36" t="s">
        <v>8</v>
      </c>
      <c r="F2" s="36" t="s">
        <v>8</v>
      </c>
      <c r="G2" s="100"/>
      <c r="H2" s="36" t="s">
        <v>8</v>
      </c>
      <c r="I2" s="36" t="s">
        <v>8</v>
      </c>
      <c r="J2" s="36" t="s">
        <v>8</v>
      </c>
      <c r="K2" s="23" t="s">
        <v>8</v>
      </c>
      <c r="L2" s="22" t="s">
        <v>9</v>
      </c>
    </row>
    <row r="3" spans="1:12" ht="18" thickBot="1" x14ac:dyDescent="0.4">
      <c r="A3" s="77"/>
      <c r="B3" s="452" t="s">
        <v>1427</v>
      </c>
      <c r="C3" s="17"/>
      <c r="D3" s="189"/>
      <c r="E3" s="189"/>
      <c r="F3" s="189"/>
      <c r="G3" s="189"/>
      <c r="H3" s="189"/>
      <c r="I3" s="189"/>
      <c r="J3" s="189"/>
      <c r="K3" s="9"/>
      <c r="L3" s="8"/>
    </row>
    <row r="4" spans="1:12" ht="15.45" thickTop="1" x14ac:dyDescent="0.35">
      <c r="A4" s="77"/>
      <c r="B4" s="80" t="s">
        <v>1428</v>
      </c>
      <c r="C4" s="17"/>
      <c r="E4" s="189"/>
      <c r="G4" s="189"/>
      <c r="I4" s="189"/>
    </row>
    <row r="5" spans="1:12" x14ac:dyDescent="0.35">
      <c r="A5" s="77">
        <v>1</v>
      </c>
      <c r="B5" s="80" t="s">
        <v>1429</v>
      </c>
      <c r="C5" s="17" t="s">
        <v>11</v>
      </c>
      <c r="D5" s="189">
        <v>300</v>
      </c>
      <c r="E5" s="189"/>
      <c r="F5" s="189">
        <f>D5-E4</f>
        <v>300</v>
      </c>
      <c r="G5" s="189"/>
      <c r="H5" s="189">
        <v>330</v>
      </c>
      <c r="I5" s="189"/>
      <c r="J5" s="189">
        <f>H5+I4</f>
        <v>330</v>
      </c>
      <c r="K5" s="9">
        <f>J5-F5</f>
        <v>30</v>
      </c>
      <c r="L5" s="8">
        <f>IF(F5="","NEW",K5/F5)</f>
        <v>0.1</v>
      </c>
    </row>
    <row r="6" spans="1:12" x14ac:dyDescent="0.35">
      <c r="A6" s="77">
        <f>+A5+1</f>
        <v>2</v>
      </c>
      <c r="B6" s="80" t="s">
        <v>1430</v>
      </c>
      <c r="C6" s="17" t="s">
        <v>11</v>
      </c>
      <c r="D6" s="189">
        <v>590</v>
      </c>
      <c r="E6" s="189"/>
      <c r="F6" s="189">
        <f>D6-E5</f>
        <v>590</v>
      </c>
      <c r="G6" s="189"/>
      <c r="H6" s="189">
        <v>645</v>
      </c>
      <c r="I6" s="189"/>
      <c r="J6" s="189">
        <f>H6+I5</f>
        <v>645</v>
      </c>
      <c r="K6" s="9">
        <f>J6-F6</f>
        <v>55</v>
      </c>
      <c r="L6" s="8">
        <f>IF(F6="","NEW",K6/F6)</f>
        <v>9.3220338983050849E-2</v>
      </c>
    </row>
    <row r="7" spans="1:12" x14ac:dyDescent="0.35">
      <c r="A7" s="77">
        <f t="shared" ref="A7:A26" si="0">+A6+1</f>
        <v>3</v>
      </c>
      <c r="B7" s="80" t="s">
        <v>1431</v>
      </c>
      <c r="C7" s="17" t="s">
        <v>11</v>
      </c>
      <c r="D7" s="189">
        <v>1710</v>
      </c>
      <c r="E7" s="189"/>
      <c r="F7" s="189">
        <f>D7-E6</f>
        <v>1710</v>
      </c>
      <c r="G7" s="189"/>
      <c r="H7" s="189">
        <v>1875</v>
      </c>
      <c r="I7" s="189"/>
      <c r="J7" s="189">
        <f>H7+I6</f>
        <v>1875</v>
      </c>
      <c r="K7" s="9">
        <f>J7-F7</f>
        <v>165</v>
      </c>
      <c r="L7" s="8">
        <f>IF(F7="","NEW",K7/F7)</f>
        <v>9.6491228070175433E-2</v>
      </c>
    </row>
    <row r="8" spans="1:12" x14ac:dyDescent="0.35">
      <c r="A8" s="77">
        <f t="shared" si="0"/>
        <v>4</v>
      </c>
      <c r="B8" s="80" t="s">
        <v>1432</v>
      </c>
      <c r="C8" s="17" t="s">
        <v>11</v>
      </c>
      <c r="D8" s="189">
        <v>1200</v>
      </c>
      <c r="E8" s="189"/>
      <c r="F8" s="189">
        <f>D8-E7</f>
        <v>1200</v>
      </c>
      <c r="G8" s="189"/>
      <c r="H8" s="189">
        <v>1320</v>
      </c>
      <c r="I8" s="189"/>
      <c r="J8" s="189">
        <f>H8+I7</f>
        <v>1320</v>
      </c>
      <c r="K8" s="9">
        <f>J8-F8</f>
        <v>120</v>
      </c>
      <c r="L8" s="8">
        <f>IF(F8="","NEW",K8/F8)</f>
        <v>0.1</v>
      </c>
    </row>
    <row r="9" spans="1:12" x14ac:dyDescent="0.35">
      <c r="A9" s="77">
        <f t="shared" si="0"/>
        <v>5</v>
      </c>
      <c r="B9" s="80" t="s">
        <v>1433</v>
      </c>
      <c r="C9" s="17"/>
    </row>
    <row r="10" spans="1:12" x14ac:dyDescent="0.35">
      <c r="A10" s="77">
        <f t="shared" si="0"/>
        <v>6</v>
      </c>
      <c r="B10" s="80" t="s">
        <v>1434</v>
      </c>
      <c r="C10" s="17" t="s">
        <v>11</v>
      </c>
      <c r="D10" s="189">
        <v>310</v>
      </c>
      <c r="E10" s="43"/>
      <c r="F10" s="43">
        <f>D10-E10</f>
        <v>310</v>
      </c>
      <c r="G10" s="43"/>
      <c r="H10" s="189">
        <v>310</v>
      </c>
      <c r="I10" s="43"/>
      <c r="J10" s="189">
        <f>H10+I10</f>
        <v>310</v>
      </c>
      <c r="K10" s="9">
        <f>J10-F10</f>
        <v>0</v>
      </c>
      <c r="L10" s="8">
        <f>IF(F10="","NEW",K10/F10)</f>
        <v>0</v>
      </c>
    </row>
    <row r="11" spans="1:12" x14ac:dyDescent="0.35">
      <c r="A11" s="77">
        <f t="shared" si="0"/>
        <v>7</v>
      </c>
      <c r="B11" s="423" t="s">
        <v>1435</v>
      </c>
      <c r="C11" s="17" t="s">
        <v>11</v>
      </c>
      <c r="D11" s="657" t="s">
        <v>1436</v>
      </c>
      <c r="E11" s="658"/>
      <c r="F11" s="658"/>
      <c r="G11" s="658"/>
      <c r="H11" s="658"/>
      <c r="I11" s="658"/>
      <c r="J11" s="659"/>
    </row>
    <row r="12" spans="1:12" ht="15" customHeight="1" x14ac:dyDescent="0.35">
      <c r="A12" s="77">
        <f t="shared" si="0"/>
        <v>8</v>
      </c>
      <c r="B12" s="423" t="s">
        <v>1437</v>
      </c>
      <c r="C12" s="17" t="s">
        <v>11</v>
      </c>
      <c r="D12" s="189">
        <v>73</v>
      </c>
      <c r="E12" s="189"/>
      <c r="F12" s="189">
        <f>E12+D12</f>
        <v>73</v>
      </c>
      <c r="G12" s="189"/>
      <c r="H12" s="189">
        <v>73</v>
      </c>
      <c r="I12" s="189"/>
      <c r="J12" s="189">
        <f>H12+I12</f>
        <v>73</v>
      </c>
      <c r="K12" s="9">
        <f>J12-F12</f>
        <v>0</v>
      </c>
      <c r="L12" s="8">
        <f>IF(F12="","NEW",K12/F12)</f>
        <v>0</v>
      </c>
    </row>
    <row r="13" spans="1:12" x14ac:dyDescent="0.35">
      <c r="A13" s="77">
        <f t="shared" si="0"/>
        <v>9</v>
      </c>
      <c r="B13" s="80" t="s">
        <v>1438</v>
      </c>
      <c r="C13" s="17" t="s">
        <v>11</v>
      </c>
      <c r="D13" s="189"/>
      <c r="E13" s="189"/>
      <c r="F13" s="189"/>
      <c r="G13" s="189"/>
      <c r="H13" s="189"/>
      <c r="I13" s="189"/>
      <c r="J13" s="189"/>
      <c r="K13" s="9"/>
      <c r="L13" s="8"/>
    </row>
    <row r="14" spans="1:12" x14ac:dyDescent="0.35">
      <c r="A14" s="77">
        <f t="shared" si="0"/>
        <v>10</v>
      </c>
      <c r="B14" s="80" t="s">
        <v>1439</v>
      </c>
      <c r="C14" s="17" t="s">
        <v>11</v>
      </c>
      <c r="D14" s="189">
        <v>34</v>
      </c>
      <c r="E14" s="189"/>
      <c r="F14" s="189">
        <f>E14+D14</f>
        <v>34</v>
      </c>
      <c r="G14" s="189"/>
      <c r="H14" s="189">
        <v>37.4</v>
      </c>
      <c r="I14" s="189"/>
      <c r="J14" s="189">
        <f>H14+I14</f>
        <v>37.4</v>
      </c>
      <c r="K14" s="9">
        <f>J14-F14</f>
        <v>3.3999999999999986</v>
      </c>
      <c r="L14" s="8">
        <f>IF(F14="","NEW",K14/F14)</f>
        <v>9.9999999999999964E-2</v>
      </c>
    </row>
    <row r="15" spans="1:12" x14ac:dyDescent="0.35">
      <c r="A15" s="77"/>
      <c r="B15" s="359"/>
      <c r="C15" s="17"/>
      <c r="D15" s="189"/>
      <c r="E15" s="424"/>
      <c r="F15" s="424"/>
      <c r="G15" s="424"/>
      <c r="H15" s="189"/>
      <c r="I15" s="424"/>
      <c r="J15" s="424"/>
      <c r="K15" s="9"/>
      <c r="L15" s="8"/>
    </row>
    <row r="16" spans="1:12" ht="18" thickBot="1" x14ac:dyDescent="0.4">
      <c r="A16" s="77"/>
      <c r="B16" s="435" t="s">
        <v>1440</v>
      </c>
      <c r="C16" s="17"/>
      <c r="D16" s="189"/>
      <c r="E16" s="424"/>
      <c r="F16" s="424"/>
      <c r="G16" s="424"/>
      <c r="H16" s="189"/>
      <c r="I16" s="424"/>
      <c r="J16" s="424"/>
      <c r="K16" s="9"/>
      <c r="L16" s="8"/>
    </row>
    <row r="17" spans="1:12" ht="17.149999999999999" thickTop="1" thickBot="1" x14ac:dyDescent="0.4">
      <c r="A17" s="77"/>
      <c r="B17" s="438" t="s">
        <v>1441</v>
      </c>
      <c r="C17" s="17"/>
      <c r="D17" s="189"/>
      <c r="E17" s="424"/>
      <c r="F17" s="425"/>
      <c r="G17" s="425"/>
      <c r="H17" s="189"/>
      <c r="I17" s="424"/>
      <c r="J17" s="424"/>
      <c r="K17" s="9"/>
      <c r="L17" s="8"/>
    </row>
    <row r="18" spans="1:12" x14ac:dyDescent="0.35">
      <c r="A18" s="77">
        <f>+A14+1</f>
        <v>11</v>
      </c>
      <c r="B18" s="80" t="s">
        <v>1487</v>
      </c>
      <c r="C18" s="17" t="s">
        <v>11</v>
      </c>
      <c r="D18" s="189">
        <v>75</v>
      </c>
      <c r="E18" s="424">
        <f t="shared" ref="E18:E26" si="1">ROUND(D18*0.2,2)</f>
        <v>15</v>
      </c>
      <c r="F18" s="425">
        <f t="shared" ref="F18:F26" si="2">E18+D18</f>
        <v>90</v>
      </c>
      <c r="G18" s="425"/>
      <c r="H18" s="189">
        <v>30</v>
      </c>
      <c r="I18" s="424">
        <f t="shared" ref="I18:I26" si="3">ROUND(H18*0.2,2)</f>
        <v>6</v>
      </c>
      <c r="J18" s="424">
        <f t="shared" ref="J18:J26" si="4">H18+I18</f>
        <v>36</v>
      </c>
      <c r="K18" s="9">
        <f t="shared" ref="K18:K26" si="5">J18-F18</f>
        <v>-54</v>
      </c>
      <c r="L18" s="8">
        <f t="shared" ref="L18:L26" si="6">IF(F18="","NEW",K18/F18)</f>
        <v>-0.6</v>
      </c>
    </row>
    <row r="19" spans="1:12" x14ac:dyDescent="0.35">
      <c r="A19" s="77">
        <f t="shared" si="0"/>
        <v>12</v>
      </c>
      <c r="B19" s="80" t="s">
        <v>1442</v>
      </c>
      <c r="C19" s="17" t="s">
        <v>11</v>
      </c>
      <c r="D19" s="189">
        <v>118</v>
      </c>
      <c r="E19" s="424">
        <f t="shared" si="1"/>
        <v>23.6</v>
      </c>
      <c r="F19" s="425">
        <f t="shared" si="2"/>
        <v>141.6</v>
      </c>
      <c r="G19" s="425"/>
      <c r="H19" s="189">
        <v>125</v>
      </c>
      <c r="I19" s="424">
        <f t="shared" si="3"/>
        <v>25</v>
      </c>
      <c r="J19" s="424">
        <f t="shared" si="4"/>
        <v>150</v>
      </c>
      <c r="K19" s="9">
        <f t="shared" si="5"/>
        <v>8.4000000000000057</v>
      </c>
      <c r="L19" s="8">
        <f t="shared" si="6"/>
        <v>5.9322033898305128E-2</v>
      </c>
    </row>
    <row r="20" spans="1:12" x14ac:dyDescent="0.35">
      <c r="A20" s="77">
        <f t="shared" si="0"/>
        <v>13</v>
      </c>
      <c r="B20" s="426" t="s">
        <v>1443</v>
      </c>
      <c r="C20" s="17" t="s">
        <v>11</v>
      </c>
      <c r="D20" s="189">
        <v>55</v>
      </c>
      <c r="E20" s="427">
        <f t="shared" si="1"/>
        <v>11</v>
      </c>
      <c r="F20" s="428">
        <f t="shared" si="2"/>
        <v>66</v>
      </c>
      <c r="G20" s="428"/>
      <c r="H20" s="189">
        <v>60</v>
      </c>
      <c r="I20" s="427">
        <f t="shared" si="3"/>
        <v>12</v>
      </c>
      <c r="J20" s="427">
        <f t="shared" si="4"/>
        <v>72</v>
      </c>
      <c r="K20" s="429">
        <f t="shared" si="5"/>
        <v>6</v>
      </c>
      <c r="L20" s="430">
        <f t="shared" si="6"/>
        <v>9.0909090909090912E-2</v>
      </c>
    </row>
    <row r="21" spans="1:12" x14ac:dyDescent="0.35">
      <c r="A21" s="77">
        <f t="shared" si="0"/>
        <v>14</v>
      </c>
      <c r="B21" s="426" t="s">
        <v>1444</v>
      </c>
      <c r="C21" s="17" t="s">
        <v>11</v>
      </c>
      <c r="D21" s="431">
        <v>650</v>
      </c>
      <c r="E21" s="427">
        <f t="shared" si="1"/>
        <v>130</v>
      </c>
      <c r="F21" s="428">
        <f t="shared" si="2"/>
        <v>780</v>
      </c>
      <c r="G21" s="428"/>
      <c r="H21" s="189">
        <v>700</v>
      </c>
      <c r="I21" s="427">
        <f t="shared" si="3"/>
        <v>140</v>
      </c>
      <c r="J21" s="427">
        <f t="shared" si="4"/>
        <v>840</v>
      </c>
      <c r="K21" s="429">
        <f t="shared" si="5"/>
        <v>60</v>
      </c>
      <c r="L21" s="8">
        <f t="shared" si="6"/>
        <v>7.6923076923076927E-2</v>
      </c>
    </row>
    <row r="22" spans="1:12" x14ac:dyDescent="0.35">
      <c r="A22" s="77">
        <f t="shared" si="0"/>
        <v>15</v>
      </c>
      <c r="B22" s="426" t="s">
        <v>1445</v>
      </c>
      <c r="C22" s="17" t="s">
        <v>11</v>
      </c>
      <c r="D22" s="431">
        <v>380</v>
      </c>
      <c r="E22" s="427">
        <f t="shared" si="1"/>
        <v>76</v>
      </c>
      <c r="F22" s="428">
        <f t="shared" si="2"/>
        <v>456</v>
      </c>
      <c r="G22" s="428"/>
      <c r="H22" s="189">
        <v>400</v>
      </c>
      <c r="I22" s="427">
        <f t="shared" si="3"/>
        <v>80</v>
      </c>
      <c r="J22" s="427">
        <f t="shared" si="4"/>
        <v>480</v>
      </c>
      <c r="K22" s="429">
        <f t="shared" si="5"/>
        <v>24</v>
      </c>
      <c r="L22" s="8">
        <f t="shared" si="6"/>
        <v>5.2631578947368418E-2</v>
      </c>
    </row>
    <row r="23" spans="1:12" x14ac:dyDescent="0.35">
      <c r="A23" s="77">
        <f t="shared" si="0"/>
        <v>16</v>
      </c>
      <c r="B23" s="426" t="s">
        <v>1446</v>
      </c>
      <c r="C23" s="17" t="s">
        <v>11</v>
      </c>
      <c r="D23" s="431">
        <v>210</v>
      </c>
      <c r="E23" s="427">
        <f t="shared" si="1"/>
        <v>42</v>
      </c>
      <c r="F23" s="428">
        <f t="shared" si="2"/>
        <v>252</v>
      </c>
      <c r="G23" s="428"/>
      <c r="H23" s="189">
        <v>210</v>
      </c>
      <c r="I23" s="427">
        <f t="shared" si="3"/>
        <v>42</v>
      </c>
      <c r="J23" s="427">
        <f t="shared" si="4"/>
        <v>252</v>
      </c>
      <c r="K23" s="429">
        <f t="shared" si="5"/>
        <v>0</v>
      </c>
      <c r="L23" s="8">
        <f t="shared" si="6"/>
        <v>0</v>
      </c>
    </row>
    <row r="24" spans="1:12" x14ac:dyDescent="0.35">
      <c r="A24" s="77">
        <f t="shared" si="0"/>
        <v>17</v>
      </c>
      <c r="B24" s="426" t="s">
        <v>1447</v>
      </c>
      <c r="C24" s="17" t="s">
        <v>11</v>
      </c>
      <c r="D24" s="431">
        <v>108</v>
      </c>
      <c r="E24" s="427">
        <f t="shared" si="1"/>
        <v>21.6</v>
      </c>
      <c r="F24" s="428">
        <f t="shared" si="2"/>
        <v>129.6</v>
      </c>
      <c r="G24" s="428"/>
      <c r="H24" s="189">
        <v>108</v>
      </c>
      <c r="I24" s="427">
        <f t="shared" si="3"/>
        <v>21.6</v>
      </c>
      <c r="J24" s="427">
        <f t="shared" si="4"/>
        <v>129.6</v>
      </c>
      <c r="K24" s="429">
        <f t="shared" si="5"/>
        <v>0</v>
      </c>
      <c r="L24" s="8">
        <f t="shared" si="6"/>
        <v>0</v>
      </c>
    </row>
    <row r="25" spans="1:12" x14ac:dyDescent="0.35">
      <c r="A25" s="77">
        <f t="shared" si="0"/>
        <v>18</v>
      </c>
      <c r="B25" s="426" t="s">
        <v>1448</v>
      </c>
      <c r="C25" s="17" t="s">
        <v>11</v>
      </c>
      <c r="D25" s="431">
        <v>220</v>
      </c>
      <c r="E25" s="427">
        <f t="shared" si="1"/>
        <v>44</v>
      </c>
      <c r="F25" s="428">
        <f t="shared" si="2"/>
        <v>264</v>
      </c>
      <c r="G25" s="428"/>
      <c r="H25" s="189">
        <v>240</v>
      </c>
      <c r="I25" s="427">
        <f t="shared" si="3"/>
        <v>48</v>
      </c>
      <c r="J25" s="427">
        <f t="shared" si="4"/>
        <v>288</v>
      </c>
      <c r="K25" s="429">
        <f t="shared" si="5"/>
        <v>24</v>
      </c>
      <c r="L25" s="8">
        <f t="shared" si="6"/>
        <v>9.0909090909090912E-2</v>
      </c>
    </row>
    <row r="26" spans="1:12" x14ac:dyDescent="0.35">
      <c r="A26" s="77">
        <f t="shared" si="0"/>
        <v>19</v>
      </c>
      <c r="B26" s="426" t="s">
        <v>1449</v>
      </c>
      <c r="C26" s="17" t="s">
        <v>11</v>
      </c>
      <c r="D26" s="431">
        <v>110</v>
      </c>
      <c r="E26" s="427">
        <f t="shared" si="1"/>
        <v>22</v>
      </c>
      <c r="F26" s="428">
        <f t="shared" si="2"/>
        <v>132</v>
      </c>
      <c r="G26" s="428"/>
      <c r="H26" s="189">
        <v>120</v>
      </c>
      <c r="I26" s="427">
        <f t="shared" si="3"/>
        <v>24</v>
      </c>
      <c r="J26" s="427">
        <f t="shared" si="4"/>
        <v>144</v>
      </c>
      <c r="K26" s="429">
        <f t="shared" si="5"/>
        <v>12</v>
      </c>
      <c r="L26" s="8">
        <f t="shared" si="6"/>
        <v>9.0909090909090912E-2</v>
      </c>
    </row>
    <row r="27" spans="1:12" x14ac:dyDescent="0.35">
      <c r="A27" s="77"/>
      <c r="B27" s="80"/>
      <c r="C27" s="17"/>
      <c r="D27" s="431"/>
      <c r="E27" s="427"/>
      <c r="F27" s="428"/>
      <c r="G27" s="428"/>
      <c r="H27" s="189"/>
      <c r="I27" s="427"/>
      <c r="J27" s="427"/>
      <c r="K27" s="429"/>
      <c r="L27" s="8"/>
    </row>
    <row r="28" spans="1:12" ht="16.75" thickBot="1" x14ac:dyDescent="0.4">
      <c r="A28" s="77"/>
      <c r="B28" s="437" t="s">
        <v>1450</v>
      </c>
      <c r="C28" s="17"/>
      <c r="D28" s="432"/>
      <c r="E28" s="432"/>
      <c r="F28" s="432"/>
      <c r="G28" s="432"/>
      <c r="H28" s="432"/>
      <c r="I28" s="432"/>
      <c r="J28" s="432"/>
      <c r="K28" s="359"/>
      <c r="L28" s="433"/>
    </row>
    <row r="29" spans="1:12" x14ac:dyDescent="0.35">
      <c r="A29" s="77">
        <f>+A26+1</f>
        <v>20</v>
      </c>
      <c r="B29" s="230" t="s">
        <v>1451</v>
      </c>
      <c r="C29" s="17" t="s">
        <v>11</v>
      </c>
      <c r="D29" s="43">
        <v>28</v>
      </c>
      <c r="E29" s="432"/>
      <c r="F29" s="43">
        <f>SUM(D29+E29)</f>
        <v>28</v>
      </c>
      <c r="G29" s="432"/>
      <c r="H29" s="189">
        <v>30</v>
      </c>
      <c r="I29" s="432"/>
      <c r="J29" s="43">
        <f>SUM(H29+I29)</f>
        <v>30</v>
      </c>
      <c r="K29" s="9">
        <f>J29-F29</f>
        <v>2</v>
      </c>
      <c r="L29" s="8">
        <f>IF(F29="","NEW",K29/F29)</f>
        <v>7.1428571428571425E-2</v>
      </c>
    </row>
  </sheetData>
  <mergeCells count="3">
    <mergeCell ref="A1:B1"/>
    <mergeCell ref="K1:L1"/>
    <mergeCell ref="D11:J11"/>
  </mergeCells>
  <conditionalFormatting sqref="L3 L5:L8 L10">
    <cfRule type="cellIs" dxfId="4" priority="3" operator="equal">
      <formula>"NEW"</formula>
    </cfRule>
  </conditionalFormatting>
  <conditionalFormatting sqref="L12:L27">
    <cfRule type="cellIs" dxfId="3" priority="1" operator="equal">
      <formula>"NEW"</formula>
    </cfRule>
  </conditionalFormatting>
  <conditionalFormatting sqref="L29">
    <cfRule type="cellIs" dxfId="2" priority="2" operator="equal">
      <formula>"NEW"</formula>
    </cfRule>
  </conditionalFormatting>
  <dataValidations count="2">
    <dataValidation type="list" allowBlank="1" showInputMessage="1" showErrorMessage="1" sqref="C3:C29" xr:uid="{56202F4E-E1E2-447D-8D55-8ECE9B0617EB}">
      <formula1>"Statutory, Full Cost Recovery, Discretionary, Third Party"</formula1>
    </dataValidation>
    <dataValidation type="list" allowBlank="1" showInputMessage="1" showErrorMessage="1" sqref="IP65449:IP65562 SL65449:SL65562 ACH65449:ACH65562 AMD65449:AMD65562 AVZ65449:AVZ65562 BFV65449:BFV65562 BPR65449:BPR65562 BZN65449:BZN65562 CJJ65449:CJJ65562 CTF65449:CTF65562 DDB65449:DDB65562 DMX65449:DMX65562 DWT65449:DWT65562 EGP65449:EGP65562 EQL65449:EQL65562 FAH65449:FAH65562 FKD65449:FKD65562 FTZ65449:FTZ65562 GDV65449:GDV65562 GNR65449:GNR65562 GXN65449:GXN65562 HHJ65449:HHJ65562 HRF65449:HRF65562 IBB65449:IBB65562 IKX65449:IKX65562 IUT65449:IUT65562 JEP65449:JEP65562 JOL65449:JOL65562 JYH65449:JYH65562 KID65449:KID65562 KRZ65449:KRZ65562 LBV65449:LBV65562 LLR65449:LLR65562 LVN65449:LVN65562 MFJ65449:MFJ65562 MPF65449:MPF65562 MZB65449:MZB65562 NIX65449:NIX65562 NST65449:NST65562 OCP65449:OCP65562 OML65449:OML65562 OWH65449:OWH65562 PGD65449:PGD65562 PPZ65449:PPZ65562 PZV65449:PZV65562 QJR65449:QJR65562 QTN65449:QTN65562 RDJ65449:RDJ65562 RNF65449:RNF65562 RXB65449:RXB65562 SGX65449:SGX65562 SQT65449:SQT65562 TAP65449:TAP65562 TKL65449:TKL65562 TUH65449:TUH65562 UED65449:UED65562 UNZ65449:UNZ65562 UXV65449:UXV65562 VHR65449:VHR65562 VRN65449:VRN65562 WBJ65449:WBJ65562 WLF65449:WLF65562 WVB65449:WVB65562 IP130985:IP131098 SL130985:SL131098 ACH130985:ACH131098 AMD130985:AMD131098 AVZ130985:AVZ131098 BFV130985:BFV131098 BPR130985:BPR131098 BZN130985:BZN131098 CJJ130985:CJJ131098 CTF130985:CTF131098 DDB130985:DDB131098 DMX130985:DMX131098 DWT130985:DWT131098 EGP130985:EGP131098 EQL130985:EQL131098 FAH130985:FAH131098 FKD130985:FKD131098 FTZ130985:FTZ131098 GDV130985:GDV131098 GNR130985:GNR131098 GXN130985:GXN131098 HHJ130985:HHJ131098 HRF130985:HRF131098 IBB130985:IBB131098 IKX130985:IKX131098 IUT130985:IUT131098 JEP130985:JEP131098 JOL130985:JOL131098 JYH130985:JYH131098 KID130985:KID131098 KRZ130985:KRZ131098 LBV130985:LBV131098 LLR130985:LLR131098 LVN130985:LVN131098 MFJ130985:MFJ131098 MPF130985:MPF131098 MZB130985:MZB131098 NIX130985:NIX131098 NST130985:NST131098 OCP130985:OCP131098 OML130985:OML131098 OWH130985:OWH131098 PGD130985:PGD131098 PPZ130985:PPZ131098 PZV130985:PZV131098 QJR130985:QJR131098 QTN130985:QTN131098 RDJ130985:RDJ131098 RNF130985:RNF131098 RXB130985:RXB131098 SGX130985:SGX131098 SQT130985:SQT131098 TAP130985:TAP131098 TKL130985:TKL131098 TUH130985:TUH131098 UED130985:UED131098 UNZ130985:UNZ131098 UXV130985:UXV131098 VHR130985:VHR131098 VRN130985:VRN131098 WBJ130985:WBJ131098 WLF130985:WLF131098 WVB130985:WVB131098 IP196521:IP196634 SL196521:SL196634 ACH196521:ACH196634 AMD196521:AMD196634 AVZ196521:AVZ196634 BFV196521:BFV196634 BPR196521:BPR196634 BZN196521:BZN196634 CJJ196521:CJJ196634 CTF196521:CTF196634 DDB196521:DDB196634 DMX196521:DMX196634 DWT196521:DWT196634 EGP196521:EGP196634 EQL196521:EQL196634 FAH196521:FAH196634 FKD196521:FKD196634 FTZ196521:FTZ196634 GDV196521:GDV196634 GNR196521:GNR196634 GXN196521:GXN196634 HHJ196521:HHJ196634 HRF196521:HRF196634 IBB196521:IBB196634 IKX196521:IKX196634 IUT196521:IUT196634 JEP196521:JEP196634 JOL196521:JOL196634 JYH196521:JYH196634 KID196521:KID196634 KRZ196521:KRZ196634 LBV196521:LBV196634 LLR196521:LLR196634 LVN196521:LVN196634 MFJ196521:MFJ196634 MPF196521:MPF196634 MZB196521:MZB196634 NIX196521:NIX196634 NST196521:NST196634 OCP196521:OCP196634 OML196521:OML196634 OWH196521:OWH196634 PGD196521:PGD196634 PPZ196521:PPZ196634 PZV196521:PZV196634 QJR196521:QJR196634 QTN196521:QTN196634 RDJ196521:RDJ196634 RNF196521:RNF196634 RXB196521:RXB196634 SGX196521:SGX196634 SQT196521:SQT196634 TAP196521:TAP196634 TKL196521:TKL196634 TUH196521:TUH196634 UED196521:UED196634 UNZ196521:UNZ196634 UXV196521:UXV196634 VHR196521:VHR196634 VRN196521:VRN196634 WBJ196521:WBJ196634 WLF196521:WLF196634 WVB196521:WVB196634 IP262057:IP262170 SL262057:SL262170 ACH262057:ACH262170 AMD262057:AMD262170 AVZ262057:AVZ262170 BFV262057:BFV262170 BPR262057:BPR262170 BZN262057:BZN262170 CJJ262057:CJJ262170 CTF262057:CTF262170 DDB262057:DDB262170 DMX262057:DMX262170 DWT262057:DWT262170 EGP262057:EGP262170 EQL262057:EQL262170 FAH262057:FAH262170 FKD262057:FKD262170 FTZ262057:FTZ262170 GDV262057:GDV262170 GNR262057:GNR262170 GXN262057:GXN262170 HHJ262057:HHJ262170 HRF262057:HRF262170 IBB262057:IBB262170 IKX262057:IKX262170 IUT262057:IUT262170 JEP262057:JEP262170 JOL262057:JOL262170 JYH262057:JYH262170 KID262057:KID262170 KRZ262057:KRZ262170 LBV262057:LBV262170 LLR262057:LLR262170 LVN262057:LVN262170 MFJ262057:MFJ262170 MPF262057:MPF262170 MZB262057:MZB262170 NIX262057:NIX262170 NST262057:NST262170 OCP262057:OCP262170 OML262057:OML262170 OWH262057:OWH262170 PGD262057:PGD262170 PPZ262057:PPZ262170 PZV262057:PZV262170 QJR262057:QJR262170 QTN262057:QTN262170 RDJ262057:RDJ262170 RNF262057:RNF262170 RXB262057:RXB262170 SGX262057:SGX262170 SQT262057:SQT262170 TAP262057:TAP262170 TKL262057:TKL262170 TUH262057:TUH262170 UED262057:UED262170 UNZ262057:UNZ262170 UXV262057:UXV262170 VHR262057:VHR262170 VRN262057:VRN262170 WBJ262057:WBJ262170 WLF262057:WLF262170 WVB262057:WVB262170 IP327593:IP327706 SL327593:SL327706 ACH327593:ACH327706 AMD327593:AMD327706 AVZ327593:AVZ327706 BFV327593:BFV327706 BPR327593:BPR327706 BZN327593:BZN327706 CJJ327593:CJJ327706 CTF327593:CTF327706 DDB327593:DDB327706 DMX327593:DMX327706 DWT327593:DWT327706 EGP327593:EGP327706 EQL327593:EQL327706 FAH327593:FAH327706 FKD327593:FKD327706 FTZ327593:FTZ327706 GDV327593:GDV327706 GNR327593:GNR327706 GXN327593:GXN327706 HHJ327593:HHJ327706 HRF327593:HRF327706 IBB327593:IBB327706 IKX327593:IKX327706 IUT327593:IUT327706 JEP327593:JEP327706 JOL327593:JOL327706 JYH327593:JYH327706 KID327593:KID327706 KRZ327593:KRZ327706 LBV327593:LBV327706 LLR327593:LLR327706 LVN327593:LVN327706 MFJ327593:MFJ327706 MPF327593:MPF327706 MZB327593:MZB327706 NIX327593:NIX327706 NST327593:NST327706 OCP327593:OCP327706 OML327593:OML327706 OWH327593:OWH327706 PGD327593:PGD327706 PPZ327593:PPZ327706 PZV327593:PZV327706 QJR327593:QJR327706 QTN327593:QTN327706 RDJ327593:RDJ327706 RNF327593:RNF327706 RXB327593:RXB327706 SGX327593:SGX327706 SQT327593:SQT327706 TAP327593:TAP327706 TKL327593:TKL327706 TUH327593:TUH327706 UED327593:UED327706 UNZ327593:UNZ327706 UXV327593:UXV327706 VHR327593:VHR327706 VRN327593:VRN327706 WBJ327593:WBJ327706 WLF327593:WLF327706 WVB327593:WVB327706 IP393129:IP393242 SL393129:SL393242 ACH393129:ACH393242 AMD393129:AMD393242 AVZ393129:AVZ393242 BFV393129:BFV393242 BPR393129:BPR393242 BZN393129:BZN393242 CJJ393129:CJJ393242 CTF393129:CTF393242 DDB393129:DDB393242 DMX393129:DMX393242 DWT393129:DWT393242 EGP393129:EGP393242 EQL393129:EQL393242 FAH393129:FAH393242 FKD393129:FKD393242 FTZ393129:FTZ393242 GDV393129:GDV393242 GNR393129:GNR393242 GXN393129:GXN393242 HHJ393129:HHJ393242 HRF393129:HRF393242 IBB393129:IBB393242 IKX393129:IKX393242 IUT393129:IUT393242 JEP393129:JEP393242 JOL393129:JOL393242 JYH393129:JYH393242 KID393129:KID393242 KRZ393129:KRZ393242 LBV393129:LBV393242 LLR393129:LLR393242 LVN393129:LVN393242 MFJ393129:MFJ393242 MPF393129:MPF393242 MZB393129:MZB393242 NIX393129:NIX393242 NST393129:NST393242 OCP393129:OCP393242 OML393129:OML393242 OWH393129:OWH393242 PGD393129:PGD393242 PPZ393129:PPZ393242 PZV393129:PZV393242 QJR393129:QJR393242 QTN393129:QTN393242 RDJ393129:RDJ393242 RNF393129:RNF393242 RXB393129:RXB393242 SGX393129:SGX393242 SQT393129:SQT393242 TAP393129:TAP393242 TKL393129:TKL393242 TUH393129:TUH393242 UED393129:UED393242 UNZ393129:UNZ393242 UXV393129:UXV393242 VHR393129:VHR393242 VRN393129:VRN393242 WBJ393129:WBJ393242 WLF393129:WLF393242 WVB393129:WVB393242 IP458665:IP458778 SL458665:SL458778 ACH458665:ACH458778 AMD458665:AMD458778 AVZ458665:AVZ458778 BFV458665:BFV458778 BPR458665:BPR458778 BZN458665:BZN458778 CJJ458665:CJJ458778 CTF458665:CTF458778 DDB458665:DDB458778 DMX458665:DMX458778 DWT458665:DWT458778 EGP458665:EGP458778 EQL458665:EQL458778 FAH458665:FAH458778 FKD458665:FKD458778 FTZ458665:FTZ458778 GDV458665:GDV458778 GNR458665:GNR458778 GXN458665:GXN458778 HHJ458665:HHJ458778 HRF458665:HRF458778 IBB458665:IBB458778 IKX458665:IKX458778 IUT458665:IUT458778 JEP458665:JEP458778 JOL458665:JOL458778 JYH458665:JYH458778 KID458665:KID458778 KRZ458665:KRZ458778 LBV458665:LBV458778 LLR458665:LLR458778 LVN458665:LVN458778 MFJ458665:MFJ458778 MPF458665:MPF458778 MZB458665:MZB458778 NIX458665:NIX458778 NST458665:NST458778 OCP458665:OCP458778 OML458665:OML458778 OWH458665:OWH458778 PGD458665:PGD458778 PPZ458665:PPZ458778 PZV458665:PZV458778 QJR458665:QJR458778 QTN458665:QTN458778 RDJ458665:RDJ458778 RNF458665:RNF458778 RXB458665:RXB458778 SGX458665:SGX458778 SQT458665:SQT458778 TAP458665:TAP458778 TKL458665:TKL458778 TUH458665:TUH458778 UED458665:UED458778 UNZ458665:UNZ458778 UXV458665:UXV458778 VHR458665:VHR458778 VRN458665:VRN458778 WBJ458665:WBJ458778 WLF458665:WLF458778 WVB458665:WVB458778 IP524201:IP524314 SL524201:SL524314 ACH524201:ACH524314 AMD524201:AMD524314 AVZ524201:AVZ524314 BFV524201:BFV524314 BPR524201:BPR524314 BZN524201:BZN524314 CJJ524201:CJJ524314 CTF524201:CTF524314 DDB524201:DDB524314 DMX524201:DMX524314 DWT524201:DWT524314 EGP524201:EGP524314 EQL524201:EQL524314 FAH524201:FAH524314 FKD524201:FKD524314 FTZ524201:FTZ524314 GDV524201:GDV524314 GNR524201:GNR524314 GXN524201:GXN524314 HHJ524201:HHJ524314 HRF524201:HRF524314 IBB524201:IBB524314 IKX524201:IKX524314 IUT524201:IUT524314 JEP524201:JEP524314 JOL524201:JOL524314 JYH524201:JYH524314 KID524201:KID524314 KRZ524201:KRZ524314 LBV524201:LBV524314 LLR524201:LLR524314 LVN524201:LVN524314 MFJ524201:MFJ524314 MPF524201:MPF524314 MZB524201:MZB524314 NIX524201:NIX524314 NST524201:NST524314 OCP524201:OCP524314 OML524201:OML524314 OWH524201:OWH524314 PGD524201:PGD524314 PPZ524201:PPZ524314 PZV524201:PZV524314 QJR524201:QJR524314 QTN524201:QTN524314 RDJ524201:RDJ524314 RNF524201:RNF524314 RXB524201:RXB524314 SGX524201:SGX524314 SQT524201:SQT524314 TAP524201:TAP524314 TKL524201:TKL524314 TUH524201:TUH524314 UED524201:UED524314 UNZ524201:UNZ524314 UXV524201:UXV524314 VHR524201:VHR524314 VRN524201:VRN524314 WBJ524201:WBJ524314 WLF524201:WLF524314 WVB524201:WVB524314 IP589737:IP589850 SL589737:SL589850 ACH589737:ACH589850 AMD589737:AMD589850 AVZ589737:AVZ589850 BFV589737:BFV589850 BPR589737:BPR589850 BZN589737:BZN589850 CJJ589737:CJJ589850 CTF589737:CTF589850 DDB589737:DDB589850 DMX589737:DMX589850 DWT589737:DWT589850 EGP589737:EGP589850 EQL589737:EQL589850 FAH589737:FAH589850 FKD589737:FKD589850 FTZ589737:FTZ589850 GDV589737:GDV589850 GNR589737:GNR589850 GXN589737:GXN589850 HHJ589737:HHJ589850 HRF589737:HRF589850 IBB589737:IBB589850 IKX589737:IKX589850 IUT589737:IUT589850 JEP589737:JEP589850 JOL589737:JOL589850 JYH589737:JYH589850 KID589737:KID589850 KRZ589737:KRZ589850 LBV589737:LBV589850 LLR589737:LLR589850 LVN589737:LVN589850 MFJ589737:MFJ589850 MPF589737:MPF589850 MZB589737:MZB589850 NIX589737:NIX589850 NST589737:NST589850 OCP589737:OCP589850 OML589737:OML589850 OWH589737:OWH589850 PGD589737:PGD589850 PPZ589737:PPZ589850 PZV589737:PZV589850 QJR589737:QJR589850 QTN589737:QTN589850 RDJ589737:RDJ589850 RNF589737:RNF589850 RXB589737:RXB589850 SGX589737:SGX589850 SQT589737:SQT589850 TAP589737:TAP589850 TKL589737:TKL589850 TUH589737:TUH589850 UED589737:UED589850 UNZ589737:UNZ589850 UXV589737:UXV589850 VHR589737:VHR589850 VRN589737:VRN589850 WBJ589737:WBJ589850 WLF589737:WLF589850 WVB589737:WVB589850 IP655273:IP655386 SL655273:SL655386 ACH655273:ACH655386 AMD655273:AMD655386 AVZ655273:AVZ655386 BFV655273:BFV655386 BPR655273:BPR655386 BZN655273:BZN655386 CJJ655273:CJJ655386 CTF655273:CTF655386 DDB655273:DDB655386 DMX655273:DMX655386 DWT655273:DWT655386 EGP655273:EGP655386 EQL655273:EQL655386 FAH655273:FAH655386 FKD655273:FKD655386 FTZ655273:FTZ655386 GDV655273:GDV655386 GNR655273:GNR655386 GXN655273:GXN655386 HHJ655273:HHJ655386 HRF655273:HRF655386 IBB655273:IBB655386 IKX655273:IKX655386 IUT655273:IUT655386 JEP655273:JEP655386 JOL655273:JOL655386 JYH655273:JYH655386 KID655273:KID655386 KRZ655273:KRZ655386 LBV655273:LBV655386 LLR655273:LLR655386 LVN655273:LVN655386 MFJ655273:MFJ655386 MPF655273:MPF655386 MZB655273:MZB655386 NIX655273:NIX655386 NST655273:NST655386 OCP655273:OCP655386 OML655273:OML655386 OWH655273:OWH655386 PGD655273:PGD655386 PPZ655273:PPZ655386 PZV655273:PZV655386 QJR655273:QJR655386 QTN655273:QTN655386 RDJ655273:RDJ655386 RNF655273:RNF655386 RXB655273:RXB655386 SGX655273:SGX655386 SQT655273:SQT655386 TAP655273:TAP655386 TKL655273:TKL655386 TUH655273:TUH655386 UED655273:UED655386 UNZ655273:UNZ655386 UXV655273:UXV655386 VHR655273:VHR655386 VRN655273:VRN655386 WBJ655273:WBJ655386 WLF655273:WLF655386 WVB655273:WVB655386 IP720809:IP720922 SL720809:SL720922 ACH720809:ACH720922 AMD720809:AMD720922 AVZ720809:AVZ720922 BFV720809:BFV720922 BPR720809:BPR720922 BZN720809:BZN720922 CJJ720809:CJJ720922 CTF720809:CTF720922 DDB720809:DDB720922 DMX720809:DMX720922 DWT720809:DWT720922 EGP720809:EGP720922 EQL720809:EQL720922 FAH720809:FAH720922 FKD720809:FKD720922 FTZ720809:FTZ720922 GDV720809:GDV720922 GNR720809:GNR720922 GXN720809:GXN720922 HHJ720809:HHJ720922 HRF720809:HRF720922 IBB720809:IBB720922 IKX720809:IKX720922 IUT720809:IUT720922 JEP720809:JEP720922 JOL720809:JOL720922 JYH720809:JYH720922 KID720809:KID720922 KRZ720809:KRZ720922 LBV720809:LBV720922 LLR720809:LLR720922 LVN720809:LVN720922 MFJ720809:MFJ720922 MPF720809:MPF720922 MZB720809:MZB720922 NIX720809:NIX720922 NST720809:NST720922 OCP720809:OCP720922 OML720809:OML720922 OWH720809:OWH720922 PGD720809:PGD720922 PPZ720809:PPZ720922 PZV720809:PZV720922 QJR720809:QJR720922 QTN720809:QTN720922 RDJ720809:RDJ720922 RNF720809:RNF720922 RXB720809:RXB720922 SGX720809:SGX720922 SQT720809:SQT720922 TAP720809:TAP720922 TKL720809:TKL720922 TUH720809:TUH720922 UED720809:UED720922 UNZ720809:UNZ720922 UXV720809:UXV720922 VHR720809:VHR720922 VRN720809:VRN720922 WBJ720809:WBJ720922 WLF720809:WLF720922 WVB720809:WVB720922 IP786345:IP786458 SL786345:SL786458 ACH786345:ACH786458 AMD786345:AMD786458 AVZ786345:AVZ786458 BFV786345:BFV786458 BPR786345:BPR786458 BZN786345:BZN786458 CJJ786345:CJJ786458 CTF786345:CTF786458 DDB786345:DDB786458 DMX786345:DMX786458 DWT786345:DWT786458 EGP786345:EGP786458 EQL786345:EQL786458 FAH786345:FAH786458 FKD786345:FKD786458 FTZ786345:FTZ786458 GDV786345:GDV786458 GNR786345:GNR786458 GXN786345:GXN786458 HHJ786345:HHJ786458 HRF786345:HRF786458 IBB786345:IBB786458 IKX786345:IKX786458 IUT786345:IUT786458 JEP786345:JEP786458 JOL786345:JOL786458 JYH786345:JYH786458 KID786345:KID786458 KRZ786345:KRZ786458 LBV786345:LBV786458 LLR786345:LLR786458 LVN786345:LVN786458 MFJ786345:MFJ786458 MPF786345:MPF786458 MZB786345:MZB786458 NIX786345:NIX786458 NST786345:NST786458 OCP786345:OCP786458 OML786345:OML786458 OWH786345:OWH786458 PGD786345:PGD786458 PPZ786345:PPZ786458 PZV786345:PZV786458 QJR786345:QJR786458 QTN786345:QTN786458 RDJ786345:RDJ786458 RNF786345:RNF786458 RXB786345:RXB786458 SGX786345:SGX786458 SQT786345:SQT786458 TAP786345:TAP786458 TKL786345:TKL786458 TUH786345:TUH786458 UED786345:UED786458 UNZ786345:UNZ786458 UXV786345:UXV786458 VHR786345:VHR786458 VRN786345:VRN786458 WBJ786345:WBJ786458 WLF786345:WLF786458 WVB786345:WVB786458 IP851881:IP851994 SL851881:SL851994 ACH851881:ACH851994 AMD851881:AMD851994 AVZ851881:AVZ851994 BFV851881:BFV851994 BPR851881:BPR851994 BZN851881:BZN851994 CJJ851881:CJJ851994 CTF851881:CTF851994 DDB851881:DDB851994 DMX851881:DMX851994 DWT851881:DWT851994 EGP851881:EGP851994 EQL851881:EQL851994 FAH851881:FAH851994 FKD851881:FKD851994 FTZ851881:FTZ851994 GDV851881:GDV851994 GNR851881:GNR851994 GXN851881:GXN851994 HHJ851881:HHJ851994 HRF851881:HRF851994 IBB851881:IBB851994 IKX851881:IKX851994 IUT851881:IUT851994 JEP851881:JEP851994 JOL851881:JOL851994 JYH851881:JYH851994 KID851881:KID851994 KRZ851881:KRZ851994 LBV851881:LBV851994 LLR851881:LLR851994 LVN851881:LVN851994 MFJ851881:MFJ851994 MPF851881:MPF851994 MZB851881:MZB851994 NIX851881:NIX851994 NST851881:NST851994 OCP851881:OCP851994 OML851881:OML851994 OWH851881:OWH851994 PGD851881:PGD851994 PPZ851881:PPZ851994 PZV851881:PZV851994 QJR851881:QJR851994 QTN851881:QTN851994 RDJ851881:RDJ851994 RNF851881:RNF851994 RXB851881:RXB851994 SGX851881:SGX851994 SQT851881:SQT851994 TAP851881:TAP851994 TKL851881:TKL851994 TUH851881:TUH851994 UED851881:UED851994 UNZ851881:UNZ851994 UXV851881:UXV851994 VHR851881:VHR851994 VRN851881:VRN851994 WBJ851881:WBJ851994 WLF851881:WLF851994 WVB851881:WVB851994 IP917417:IP917530 SL917417:SL917530 ACH917417:ACH917530 AMD917417:AMD917530 AVZ917417:AVZ917530 BFV917417:BFV917530 BPR917417:BPR917530 BZN917417:BZN917530 CJJ917417:CJJ917530 CTF917417:CTF917530 DDB917417:DDB917530 DMX917417:DMX917530 DWT917417:DWT917530 EGP917417:EGP917530 EQL917417:EQL917530 FAH917417:FAH917530 FKD917417:FKD917530 FTZ917417:FTZ917530 GDV917417:GDV917530 GNR917417:GNR917530 GXN917417:GXN917530 HHJ917417:HHJ917530 HRF917417:HRF917530 IBB917417:IBB917530 IKX917417:IKX917530 IUT917417:IUT917530 JEP917417:JEP917530 JOL917417:JOL917530 JYH917417:JYH917530 KID917417:KID917530 KRZ917417:KRZ917530 LBV917417:LBV917530 LLR917417:LLR917530 LVN917417:LVN917530 MFJ917417:MFJ917530 MPF917417:MPF917530 MZB917417:MZB917530 NIX917417:NIX917530 NST917417:NST917530 OCP917417:OCP917530 OML917417:OML917530 OWH917417:OWH917530 PGD917417:PGD917530 PPZ917417:PPZ917530 PZV917417:PZV917530 QJR917417:QJR917530 QTN917417:QTN917530 RDJ917417:RDJ917530 RNF917417:RNF917530 RXB917417:RXB917530 SGX917417:SGX917530 SQT917417:SQT917530 TAP917417:TAP917530 TKL917417:TKL917530 TUH917417:TUH917530 UED917417:UED917530 UNZ917417:UNZ917530 UXV917417:UXV917530 VHR917417:VHR917530 VRN917417:VRN917530 WBJ917417:WBJ917530 WLF917417:WLF917530 WVB917417:WVB917530 IP982953:IP983066 SL982953:SL983066 ACH982953:ACH983066 AMD982953:AMD983066 AVZ982953:AVZ983066 BFV982953:BFV983066 BPR982953:BPR983066 BZN982953:BZN983066 CJJ982953:CJJ983066 CTF982953:CTF983066 DDB982953:DDB983066 DMX982953:DMX983066 DWT982953:DWT983066 EGP982953:EGP983066 EQL982953:EQL983066 FAH982953:FAH983066 FKD982953:FKD983066 FTZ982953:FTZ983066 GDV982953:GDV983066 GNR982953:GNR983066 GXN982953:GXN983066 HHJ982953:HHJ983066 HRF982953:HRF983066 IBB982953:IBB983066 IKX982953:IKX983066 IUT982953:IUT983066 JEP982953:JEP983066 JOL982953:JOL983066 JYH982953:JYH983066 KID982953:KID983066 KRZ982953:KRZ983066 LBV982953:LBV983066 LLR982953:LLR983066 LVN982953:LVN983066 MFJ982953:MFJ983066 MPF982953:MPF983066 MZB982953:MZB983066 NIX982953:NIX983066 NST982953:NST983066 OCP982953:OCP983066 OML982953:OML983066 OWH982953:OWH983066 PGD982953:PGD983066 PPZ982953:PPZ983066 PZV982953:PZV983066 QJR982953:QJR983066 QTN982953:QTN983066 RDJ982953:RDJ983066 RNF982953:RNF983066 RXB982953:RXB983066 SGX982953:SGX983066 SQT982953:SQT983066 TAP982953:TAP983066 TKL982953:TKL983066 TUH982953:TUH983066 UED982953:UED983066 UNZ982953:UNZ983066 UXV982953:UXV983066 VHR982953:VHR983066 VRN982953:VRN983066 WBJ982953:WBJ983066 WLF982953:WLF983066 WVB982953:WVB983066 C982953:C983066 C917417:C917530 C851881:C851994 C786345:C786458 C720809:C720922 C655273:C655386 C589737:C589850 C524201:C524314 C458665:C458778 C393129:C393242 C327593:C327706 C262057:C262170 C196521:C196634 C130985:C131098 C65449:C65562 WLF3:WLF19 WVB3:WVB19 IP3:IP19 SL3:SL19 ACH3:ACH19 AMD3:AMD19 AVZ3:AVZ19 BFV3:BFV19 BPR3:BPR19 BZN3:BZN19 CJJ3:CJJ19 CTF3:CTF19 DDB3:DDB19 DMX3:DMX19 DWT3:DWT19 EGP3:EGP19 EQL3:EQL19 FAH3:FAH19 FKD3:FKD19 FTZ3:FTZ19 GDV3:GDV19 GNR3:GNR19 GXN3:GXN19 HHJ3:HHJ19 HRF3:HRF19 IBB3:IBB19 IKX3:IKX19 IUT3:IUT19 JEP3:JEP19 JOL3:JOL19 JYH3:JYH19 KID3:KID19 KRZ3:KRZ19 LBV3:LBV19 LLR3:LLR19 LVN3:LVN19 MFJ3:MFJ19 MPF3:MPF19 MZB3:MZB19 NIX3:NIX19 NST3:NST19 OCP3:OCP19 OML3:OML19 OWH3:OWH19 PGD3:PGD19 PPZ3:PPZ19 PZV3:PZV19 QJR3:QJR19 QTN3:QTN19 RDJ3:RDJ19 RNF3:RNF19 RXB3:RXB19 SGX3:SGX19 SQT3:SQT19 TAP3:TAP19 TKL3:TKL19 TUH3:TUH19 UED3:UED19 UNZ3:UNZ19 UXV3:UXV19 VHR3:VHR19 VRN3:VRN19 WBJ3:WBJ19" xr:uid="{E926C239-0727-4D70-BD65-13054FE184E5}">
      <formula1>"Statutory, Full Cost Recovery, Discretionary"</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landscape" r:id="rId1"/>
  <headerFooter alignWithMargins="0">
    <oddHeader>&amp;L&amp;"Arial,Bold"&amp;16PLACE - &amp;A&amp;C&amp;"Arial,Bold"&amp;16FEES AND CHARGES 2020/21</oddHeader>
    <oddFooter>&amp;L&amp;"Arial,Bold"&amp;16&amp;A&amp;C&amp;"Arial,Bold"&amp;16&amp;P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08F39-D70D-4070-8C3D-60390249AD7F}">
  <sheetPr>
    <pageSetUpPr fitToPage="1"/>
  </sheetPr>
  <dimension ref="A1:M21"/>
  <sheetViews>
    <sheetView zoomScale="70" zoomScaleNormal="70" zoomScaleSheetLayoutView="70" workbookViewId="0">
      <pane ySplit="1" topLeftCell="A2" activePane="bottomLeft" state="frozen"/>
      <selection pane="bottomLeft" activeCell="A2" sqref="A2"/>
    </sheetView>
  </sheetViews>
  <sheetFormatPr defaultColWidth="9.15234375" defaultRowHeight="15" customHeight="1" x14ac:dyDescent="0.35"/>
  <cols>
    <col min="1" max="1" width="5.69140625" style="7" customWidth="1"/>
    <col min="2" max="2" width="69.69140625" style="6" bestFit="1" customWidth="1"/>
    <col min="3" max="3" width="23.84375" style="5" customWidth="1"/>
    <col min="4" max="4" width="16" style="3" customWidth="1"/>
    <col min="5" max="5" width="10.53515625" style="3" customWidth="1"/>
    <col min="6" max="6" width="16.53515625" style="3" customWidth="1"/>
    <col min="7" max="7" width="3.15234375" style="4" customWidth="1"/>
    <col min="8" max="8" width="16" style="3" customWidth="1"/>
    <col min="9" max="9" width="10.4609375" style="3" customWidth="1"/>
    <col min="10" max="10" width="16.53515625" style="3" customWidth="1"/>
    <col min="11" max="11" width="11.69140625" style="2" customWidth="1"/>
    <col min="12" max="12" width="10.84375" style="2" customWidth="1"/>
    <col min="13" max="16384" width="9.15234375" style="1"/>
  </cols>
  <sheetData>
    <row r="1" spans="1:13" s="27" customFormat="1" ht="77.599999999999994" thickBot="1" x14ac:dyDescent="0.55000000000000004">
      <c r="A1" s="547" t="s">
        <v>344</v>
      </c>
      <c r="B1" s="548"/>
      <c r="C1" s="28" t="s">
        <v>1</v>
      </c>
      <c r="D1" s="28" t="s">
        <v>2</v>
      </c>
      <c r="E1" s="28" t="s">
        <v>3</v>
      </c>
      <c r="F1" s="28" t="s">
        <v>4</v>
      </c>
      <c r="G1" s="28"/>
      <c r="H1" s="28" t="s">
        <v>5</v>
      </c>
      <c r="I1" s="28" t="s">
        <v>3</v>
      </c>
      <c r="J1" s="28" t="s">
        <v>6</v>
      </c>
      <c r="K1" s="549" t="s">
        <v>7</v>
      </c>
      <c r="L1" s="549"/>
    </row>
    <row r="2" spans="1:13" ht="15" customHeight="1" thickTop="1" x14ac:dyDescent="0.35">
      <c r="A2" s="26"/>
      <c r="B2" s="26"/>
      <c r="C2" s="26"/>
      <c r="D2" s="24" t="s">
        <v>8</v>
      </c>
      <c r="E2" s="24" t="s">
        <v>8</v>
      </c>
      <c r="F2" s="24" t="s">
        <v>8</v>
      </c>
      <c r="G2" s="25"/>
      <c r="H2" s="24" t="s">
        <v>8</v>
      </c>
      <c r="I2" s="24" t="s">
        <v>8</v>
      </c>
      <c r="J2" s="24" t="s">
        <v>8</v>
      </c>
      <c r="K2" s="23" t="s">
        <v>8</v>
      </c>
      <c r="L2" s="22" t="s">
        <v>9</v>
      </c>
    </row>
    <row r="3" spans="1:13" ht="38.5" customHeight="1" thickBot="1" x14ac:dyDescent="0.4">
      <c r="A3" s="14"/>
      <c r="B3" s="452" t="s">
        <v>1452</v>
      </c>
      <c r="C3" s="12"/>
      <c r="D3" s="10"/>
      <c r="E3" s="10"/>
      <c r="F3" s="10"/>
      <c r="G3" s="11"/>
      <c r="H3" s="10"/>
      <c r="I3" s="10"/>
      <c r="J3" s="10"/>
      <c r="K3" s="20"/>
      <c r="L3" s="20"/>
    </row>
    <row r="4" spans="1:13" ht="15" customHeight="1" thickTop="1" x14ac:dyDescent="0.35">
      <c r="A4" s="14">
        <v>1</v>
      </c>
      <c r="B4" s="13" t="s">
        <v>1453</v>
      </c>
      <c r="C4" s="12" t="s">
        <v>199</v>
      </c>
      <c r="D4" s="10">
        <v>44.5</v>
      </c>
      <c r="E4" s="16"/>
      <c r="F4" s="16">
        <f t="shared" ref="F4:F14" si="0">SUM(D4:E4)</f>
        <v>44.5</v>
      </c>
      <c r="G4" s="16"/>
      <c r="H4" s="10">
        <v>49</v>
      </c>
      <c r="I4" s="10"/>
      <c r="J4" s="10">
        <f t="shared" ref="J4:J14" si="1">SUM(H4:I4)</f>
        <v>49</v>
      </c>
      <c r="K4" s="9">
        <f t="shared" ref="K4:K14" si="2">J4-F4</f>
        <v>4.5</v>
      </c>
      <c r="L4" s="8">
        <f t="shared" ref="L4:L14" si="3">IF(F4="","NEW",K4/F4)</f>
        <v>0.10112359550561797</v>
      </c>
      <c r="M4" s="15"/>
    </row>
    <row r="5" spans="1:13" ht="15" customHeight="1" x14ac:dyDescent="0.35">
      <c r="A5" s="14">
        <f t="shared" ref="A5:A17" si="4">1+A4</f>
        <v>2</v>
      </c>
      <c r="B5" s="13" t="s">
        <v>1454</v>
      </c>
      <c r="C5" s="12" t="s">
        <v>199</v>
      </c>
      <c r="D5" s="10">
        <v>29</v>
      </c>
      <c r="E5" s="16"/>
      <c r="F5" s="16">
        <f t="shared" si="0"/>
        <v>29</v>
      </c>
      <c r="G5" s="16"/>
      <c r="H5" s="10">
        <v>32</v>
      </c>
      <c r="I5" s="10"/>
      <c r="J5" s="10">
        <f t="shared" si="1"/>
        <v>32</v>
      </c>
      <c r="K5" s="9">
        <f t="shared" si="2"/>
        <v>3</v>
      </c>
      <c r="L5" s="8">
        <f t="shared" si="3"/>
        <v>0.10344827586206896</v>
      </c>
      <c r="M5" s="15"/>
    </row>
    <row r="6" spans="1:13" ht="15" customHeight="1" x14ac:dyDescent="0.35">
      <c r="A6" s="14">
        <f t="shared" si="4"/>
        <v>3</v>
      </c>
      <c r="B6" s="13" t="s">
        <v>1455</v>
      </c>
      <c r="C6" s="12" t="s">
        <v>199</v>
      </c>
      <c r="D6" s="10">
        <v>0.45</v>
      </c>
      <c r="E6" s="16"/>
      <c r="F6" s="16">
        <f t="shared" si="0"/>
        <v>0.45</v>
      </c>
      <c r="G6" s="16"/>
      <c r="H6" s="10">
        <v>0.49545</v>
      </c>
      <c r="I6" s="10"/>
      <c r="J6" s="10">
        <f t="shared" si="1"/>
        <v>0.49545</v>
      </c>
      <c r="K6" s="9">
        <f t="shared" si="2"/>
        <v>4.544999999999999E-2</v>
      </c>
      <c r="L6" s="8">
        <f t="shared" si="3"/>
        <v>0.10099999999999998</v>
      </c>
      <c r="M6" s="15"/>
    </row>
    <row r="7" spans="1:13" ht="15" customHeight="1" x14ac:dyDescent="0.35">
      <c r="A7" s="14">
        <f t="shared" si="4"/>
        <v>4</v>
      </c>
      <c r="B7" s="13" t="s">
        <v>1456</v>
      </c>
      <c r="C7" s="12" t="s">
        <v>199</v>
      </c>
      <c r="D7" s="10">
        <v>62.5</v>
      </c>
      <c r="E7" s="16"/>
      <c r="F7" s="16">
        <f t="shared" si="0"/>
        <v>62.5</v>
      </c>
      <c r="G7" s="16"/>
      <c r="H7" s="10">
        <v>69</v>
      </c>
      <c r="I7" s="10"/>
      <c r="J7" s="10">
        <f t="shared" si="1"/>
        <v>69</v>
      </c>
      <c r="K7" s="9">
        <f t="shared" si="2"/>
        <v>6.5</v>
      </c>
      <c r="L7" s="8">
        <f t="shared" si="3"/>
        <v>0.104</v>
      </c>
    </row>
    <row r="8" spans="1:13" ht="15" customHeight="1" x14ac:dyDescent="0.35">
      <c r="A8" s="14">
        <f t="shared" si="4"/>
        <v>5</v>
      </c>
      <c r="B8" s="13" t="s">
        <v>1457</v>
      </c>
      <c r="C8" s="12" t="s">
        <v>199</v>
      </c>
      <c r="D8" s="10">
        <v>35</v>
      </c>
      <c r="E8" s="16"/>
      <c r="F8" s="16">
        <f t="shared" si="0"/>
        <v>35</v>
      </c>
      <c r="G8" s="16"/>
      <c r="H8" s="10">
        <v>38.5</v>
      </c>
      <c r="I8" s="10"/>
      <c r="J8" s="10">
        <f t="shared" si="1"/>
        <v>38.5</v>
      </c>
      <c r="K8" s="9">
        <f t="shared" si="2"/>
        <v>3.5</v>
      </c>
      <c r="L8" s="8">
        <f t="shared" si="3"/>
        <v>0.1</v>
      </c>
    </row>
    <row r="9" spans="1:13" ht="15" customHeight="1" x14ac:dyDescent="0.35">
      <c r="A9" s="14">
        <f t="shared" si="4"/>
        <v>6</v>
      </c>
      <c r="B9" s="13" t="s">
        <v>1458</v>
      </c>
      <c r="C9" s="12" t="s">
        <v>199</v>
      </c>
      <c r="D9" s="10">
        <v>0.55000000000000004</v>
      </c>
      <c r="E9" s="16"/>
      <c r="F9" s="16">
        <f t="shared" si="0"/>
        <v>0.55000000000000004</v>
      </c>
      <c r="G9" s="16"/>
      <c r="H9" s="10">
        <v>0.6</v>
      </c>
      <c r="I9" s="10"/>
      <c r="J9" s="10">
        <f t="shared" si="1"/>
        <v>0.6</v>
      </c>
      <c r="K9" s="9">
        <f t="shared" si="2"/>
        <v>4.9999999999999933E-2</v>
      </c>
      <c r="L9" s="8">
        <f t="shared" si="3"/>
        <v>9.0909090909090787E-2</v>
      </c>
    </row>
    <row r="10" spans="1:13" ht="15" customHeight="1" x14ac:dyDescent="0.35">
      <c r="A10" s="14">
        <f t="shared" si="4"/>
        <v>7</v>
      </c>
      <c r="B10" s="13" t="s">
        <v>1459</v>
      </c>
      <c r="C10" s="12" t="s">
        <v>199</v>
      </c>
      <c r="D10" s="10">
        <v>67</v>
      </c>
      <c r="E10" s="16"/>
      <c r="F10" s="16">
        <f t="shared" si="0"/>
        <v>67</v>
      </c>
      <c r="G10" s="16"/>
      <c r="H10" s="10">
        <v>74</v>
      </c>
      <c r="I10" s="10"/>
      <c r="J10" s="10">
        <f t="shared" si="1"/>
        <v>74</v>
      </c>
      <c r="K10" s="9">
        <f t="shared" si="2"/>
        <v>7</v>
      </c>
      <c r="L10" s="8">
        <f t="shared" si="3"/>
        <v>0.1044776119402985</v>
      </c>
    </row>
    <row r="11" spans="1:13" ht="15" customHeight="1" x14ac:dyDescent="0.35">
      <c r="A11" s="14">
        <f t="shared" si="4"/>
        <v>8</v>
      </c>
      <c r="B11" s="13" t="s">
        <v>1460</v>
      </c>
      <c r="C11" s="12" t="s">
        <v>199</v>
      </c>
      <c r="D11" s="10">
        <v>40</v>
      </c>
      <c r="E11" s="16"/>
      <c r="F11" s="16">
        <f t="shared" si="0"/>
        <v>40</v>
      </c>
      <c r="G11" s="16"/>
      <c r="H11" s="10">
        <v>44</v>
      </c>
      <c r="I11" s="10"/>
      <c r="J11" s="10">
        <f t="shared" si="1"/>
        <v>44</v>
      </c>
      <c r="K11" s="9">
        <f t="shared" si="2"/>
        <v>4</v>
      </c>
      <c r="L11" s="8">
        <f t="shared" si="3"/>
        <v>0.1</v>
      </c>
    </row>
    <row r="12" spans="1:13" ht="15" customHeight="1" x14ac:dyDescent="0.35">
      <c r="A12" s="14">
        <f t="shared" si="4"/>
        <v>9</v>
      </c>
      <c r="B12" s="13" t="s">
        <v>1461</v>
      </c>
      <c r="C12" s="12" t="s">
        <v>199</v>
      </c>
      <c r="D12" s="10">
        <v>78</v>
      </c>
      <c r="E12" s="16"/>
      <c r="F12" s="16">
        <f t="shared" si="0"/>
        <v>78</v>
      </c>
      <c r="G12" s="16"/>
      <c r="H12" s="10">
        <v>86</v>
      </c>
      <c r="I12" s="10"/>
      <c r="J12" s="10">
        <f t="shared" si="1"/>
        <v>86</v>
      </c>
      <c r="K12" s="9">
        <f t="shared" si="2"/>
        <v>8</v>
      </c>
      <c r="L12" s="8">
        <f t="shared" si="3"/>
        <v>0.10256410256410256</v>
      </c>
      <c r="M12" s="15"/>
    </row>
    <row r="13" spans="1:13" ht="15" customHeight="1" x14ac:dyDescent="0.35">
      <c r="A13" s="14">
        <f t="shared" si="4"/>
        <v>10</v>
      </c>
      <c r="B13" s="13" t="s">
        <v>1462</v>
      </c>
      <c r="C13" s="12" t="s">
        <v>199</v>
      </c>
      <c r="D13" s="10">
        <v>45</v>
      </c>
      <c r="E13" s="16"/>
      <c r="F13" s="16">
        <f t="shared" si="0"/>
        <v>45</v>
      </c>
      <c r="G13" s="16"/>
      <c r="H13" s="10">
        <v>49.5</v>
      </c>
      <c r="I13" s="10"/>
      <c r="J13" s="10">
        <f t="shared" si="1"/>
        <v>49.5</v>
      </c>
      <c r="K13" s="9">
        <f t="shared" si="2"/>
        <v>4.5</v>
      </c>
      <c r="L13" s="8">
        <f t="shared" si="3"/>
        <v>0.1</v>
      </c>
    </row>
    <row r="14" spans="1:13" ht="15" customHeight="1" x14ac:dyDescent="0.35">
      <c r="A14" s="14">
        <f t="shared" si="4"/>
        <v>11</v>
      </c>
      <c r="B14" s="13" t="s">
        <v>1463</v>
      </c>
      <c r="C14" s="12" t="s">
        <v>199</v>
      </c>
      <c r="D14" s="10">
        <v>0.65</v>
      </c>
      <c r="E14" s="16"/>
      <c r="F14" s="16">
        <f t="shared" si="0"/>
        <v>0.65</v>
      </c>
      <c r="G14" s="16"/>
      <c r="H14" s="10">
        <v>0.7</v>
      </c>
      <c r="I14" s="10"/>
      <c r="J14" s="10">
        <f t="shared" si="1"/>
        <v>0.7</v>
      </c>
      <c r="K14" s="9">
        <f t="shared" si="2"/>
        <v>4.9999999999999933E-2</v>
      </c>
      <c r="L14" s="8">
        <f t="shared" si="3"/>
        <v>7.6923076923076816E-2</v>
      </c>
    </row>
    <row r="15" spans="1:13" ht="15" customHeight="1" x14ac:dyDescent="0.35">
      <c r="A15" s="14">
        <f t="shared" si="4"/>
        <v>12</v>
      </c>
      <c r="B15" s="13" t="s">
        <v>1464</v>
      </c>
      <c r="C15" s="12" t="s">
        <v>199</v>
      </c>
      <c r="D15" s="10"/>
      <c r="E15" s="16"/>
      <c r="F15" s="16"/>
      <c r="G15" s="16"/>
      <c r="H15" s="10">
        <v>57.5</v>
      </c>
      <c r="I15" s="10"/>
      <c r="J15" s="10">
        <f t="shared" ref="J15" si="5">SUM(H15:I15)</f>
        <v>57.5</v>
      </c>
      <c r="K15" s="9">
        <f t="shared" ref="K15" si="6">J15-F15</f>
        <v>57.5</v>
      </c>
      <c r="L15" s="8" t="str">
        <f t="shared" ref="L15" si="7">IF(F15="","NEW",K15/F15)</f>
        <v>NEW</v>
      </c>
    </row>
    <row r="16" spans="1:13" ht="15" customHeight="1" x14ac:dyDescent="0.35">
      <c r="A16" s="14">
        <f t="shared" si="4"/>
        <v>13</v>
      </c>
      <c r="B16" s="13" t="s">
        <v>1465</v>
      </c>
      <c r="C16" s="12" t="s">
        <v>199</v>
      </c>
      <c r="D16" s="550" t="s">
        <v>57</v>
      </c>
      <c r="E16" s="551"/>
      <c r="F16" s="551"/>
      <c r="G16" s="551"/>
      <c r="H16" s="551"/>
      <c r="I16" s="551"/>
      <c r="J16" s="552"/>
      <c r="K16" s="9"/>
      <c r="L16" s="8"/>
    </row>
    <row r="17" spans="1:12" ht="15" customHeight="1" x14ac:dyDescent="0.35">
      <c r="A17" s="14">
        <f t="shared" si="4"/>
        <v>14</v>
      </c>
      <c r="B17" s="13" t="s">
        <v>1466</v>
      </c>
      <c r="C17" s="12" t="s">
        <v>199</v>
      </c>
      <c r="D17" s="550" t="s">
        <v>57</v>
      </c>
      <c r="E17" s="551"/>
      <c r="F17" s="551"/>
      <c r="G17" s="551"/>
      <c r="H17" s="551"/>
      <c r="I17" s="551"/>
      <c r="J17" s="552"/>
      <c r="K17" s="9"/>
      <c r="L17" s="8"/>
    </row>
    <row r="18" spans="1:12" ht="15" customHeight="1" x14ac:dyDescent="0.35">
      <c r="A18" s="14"/>
      <c r="B18" s="13"/>
      <c r="C18" s="12"/>
      <c r="D18" s="11"/>
      <c r="E18" s="11"/>
      <c r="F18" s="11"/>
      <c r="G18" s="11"/>
      <c r="H18" s="10"/>
      <c r="I18" s="10"/>
      <c r="J18" s="10"/>
      <c r="K18" s="9"/>
      <c r="L18" s="8"/>
    </row>
    <row r="19" spans="1:12" ht="15" customHeight="1" thickBot="1" x14ac:dyDescent="0.4">
      <c r="A19" s="14"/>
      <c r="B19" s="498" t="s">
        <v>1467</v>
      </c>
      <c r="C19" s="12"/>
      <c r="D19" s="10"/>
      <c r="E19" s="10"/>
      <c r="F19" s="10"/>
      <c r="G19" s="11"/>
      <c r="H19" s="10"/>
      <c r="I19" s="10"/>
      <c r="J19" s="10"/>
      <c r="K19" s="9"/>
      <c r="L19" s="8"/>
    </row>
    <row r="20" spans="1:12" ht="16" customHeight="1" thickTop="1" x14ac:dyDescent="0.35">
      <c r="A20" s="14">
        <f>A17+1</f>
        <v>15</v>
      </c>
      <c r="B20" s="13" t="s">
        <v>1468</v>
      </c>
      <c r="C20" s="17" t="s">
        <v>11</v>
      </c>
      <c r="D20" s="757" t="s">
        <v>1469</v>
      </c>
      <c r="E20" s="758"/>
      <c r="F20" s="758"/>
      <c r="G20" s="758"/>
      <c r="H20" s="758"/>
      <c r="I20" s="758"/>
      <c r="J20" s="759"/>
      <c r="K20" s="9"/>
      <c r="L20" s="8"/>
    </row>
    <row r="21" spans="1:12" ht="15" customHeight="1" x14ac:dyDescent="0.35">
      <c r="A21" s="14"/>
      <c r="B21" s="13"/>
      <c r="C21" s="12"/>
      <c r="D21" s="10"/>
      <c r="E21" s="10"/>
      <c r="F21" s="10"/>
      <c r="G21" s="11"/>
      <c r="H21" s="10"/>
      <c r="I21" s="10"/>
      <c r="J21" s="10"/>
      <c r="K21" s="9"/>
      <c r="L21" s="8"/>
    </row>
  </sheetData>
  <mergeCells count="5">
    <mergeCell ref="D20:J20"/>
    <mergeCell ref="A1:B1"/>
    <mergeCell ref="K1:L1"/>
    <mergeCell ref="D16:J16"/>
    <mergeCell ref="D17:J17"/>
  </mergeCells>
  <conditionalFormatting sqref="L4:L21">
    <cfRule type="cellIs" dxfId="1" priority="1" operator="equal">
      <formula>"NEW"</formula>
    </cfRule>
  </conditionalFormatting>
  <dataValidations count="1">
    <dataValidation type="list" allowBlank="1" showInputMessage="1" showErrorMessage="1" sqref="C2:C21" xr:uid="{8AF8D1DF-1E9F-4779-BC97-C7E927F31BEF}">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62" fitToHeight="0" orientation="landscape" r:id="rId1"/>
  <headerFooter alignWithMargins="0">
    <oddHeader>&amp;L&amp;"Arial,Bold"&amp;16STRATEGIC SERVICES - &amp;A&amp;C&amp;"Arial,Bold"&amp;16FEES AND CHARGES 2020/21</oddHeader>
    <oddFooter>&amp;L&amp;"Arial,Bold"&amp;16&amp;A&amp;C&amp;"Arial,Bold"&amp;16&amp;P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22D44-FAD4-45FA-94F4-B02203F74EC3}">
  <sheetPr>
    <pageSetUpPr fitToPage="1"/>
  </sheetPr>
  <dimension ref="A1:P21"/>
  <sheetViews>
    <sheetView zoomScale="70" zoomScaleNormal="70" zoomScaleSheetLayoutView="70" workbookViewId="0">
      <pane ySplit="1" topLeftCell="A2" activePane="bottomLeft" state="frozen"/>
      <selection pane="bottomLeft" activeCell="A2" sqref="A2"/>
    </sheetView>
  </sheetViews>
  <sheetFormatPr defaultColWidth="9" defaultRowHeight="20.25" customHeight="1" x14ac:dyDescent="0.35"/>
  <cols>
    <col min="1" max="1" width="5.53515625" style="65" customWidth="1"/>
    <col min="2" max="2" width="64.4609375" style="55" customWidth="1"/>
    <col min="3" max="3" width="16" style="60" customWidth="1"/>
    <col min="4" max="4" width="10.53515625" style="60" customWidth="1"/>
    <col min="5" max="5" width="16.15234375" style="60" customWidth="1"/>
    <col min="6" max="6" width="3.4609375" style="60" customWidth="1"/>
    <col min="7" max="7" width="16.4609375" style="60" customWidth="1"/>
    <col min="8" max="8" width="10.53515625" style="60" customWidth="1"/>
    <col min="9" max="9" width="16.15234375" style="60" customWidth="1"/>
    <col min="10" max="10" width="12.4609375" style="57" customWidth="1"/>
    <col min="11" max="11" width="11" style="58" customWidth="1"/>
    <col min="12" max="12" width="8.53515625" style="38" customWidth="1"/>
    <col min="13" max="14" width="9" style="39" customWidth="1"/>
    <col min="15" max="15" width="9.84375" style="39" bestFit="1" customWidth="1"/>
    <col min="16" max="16" width="13.15234375" style="39" customWidth="1"/>
    <col min="17" max="16384" width="9" style="39"/>
  </cols>
  <sheetData>
    <row r="1" spans="1:16" s="27" customFormat="1" ht="116.15" customHeight="1" thickBot="1" x14ac:dyDescent="0.55000000000000004">
      <c r="A1" s="547" t="s">
        <v>0</v>
      </c>
      <c r="B1" s="547"/>
      <c r="C1" s="28" t="s">
        <v>2</v>
      </c>
      <c r="D1" s="28" t="s">
        <v>3</v>
      </c>
      <c r="E1" s="28" t="s">
        <v>4</v>
      </c>
      <c r="F1" s="28"/>
      <c r="G1" s="28" t="s">
        <v>5</v>
      </c>
      <c r="H1" s="28" t="s">
        <v>3</v>
      </c>
      <c r="I1" s="28" t="s">
        <v>6</v>
      </c>
      <c r="J1" s="549" t="s">
        <v>7</v>
      </c>
      <c r="K1" s="549"/>
      <c r="L1" s="31"/>
    </row>
    <row r="2" spans="1:16" ht="15.9" thickTop="1" x14ac:dyDescent="0.35">
      <c r="A2" s="32"/>
      <c r="B2" s="33"/>
      <c r="C2" s="36" t="s">
        <v>8</v>
      </c>
      <c r="D2" s="36" t="s">
        <v>8</v>
      </c>
      <c r="E2" s="36" t="s">
        <v>8</v>
      </c>
      <c r="F2" s="37"/>
      <c r="G2" s="36" t="s">
        <v>8</v>
      </c>
      <c r="H2" s="36" t="s">
        <v>8</v>
      </c>
      <c r="I2" s="36" t="s">
        <v>8</v>
      </c>
      <c r="J2" s="23" t="s">
        <v>8</v>
      </c>
      <c r="K2" s="22" t="s">
        <v>9</v>
      </c>
    </row>
    <row r="3" spans="1:16" ht="15" customHeight="1" x14ac:dyDescent="0.35">
      <c r="A3" s="40"/>
      <c r="B3" s="41"/>
      <c r="C3" s="43"/>
      <c r="D3" s="43"/>
      <c r="E3" s="43"/>
      <c r="F3" s="43"/>
      <c r="G3" s="43"/>
      <c r="H3" s="43"/>
      <c r="I3" s="43"/>
      <c r="J3" s="44"/>
      <c r="K3" s="8"/>
      <c r="L3" s="45"/>
    </row>
    <row r="4" spans="1:16" ht="15" customHeight="1" thickBot="1" x14ac:dyDescent="0.4">
      <c r="A4" s="40"/>
      <c r="B4" s="434" t="s">
        <v>22</v>
      </c>
      <c r="C4" s="43"/>
      <c r="D4" s="43"/>
      <c r="E4" s="43"/>
      <c r="F4" s="43"/>
      <c r="G4" s="43"/>
      <c r="H4" s="43"/>
      <c r="I4" s="43"/>
      <c r="J4" s="44"/>
      <c r="K4" s="8"/>
      <c r="L4" s="45"/>
    </row>
    <row r="5" spans="1:16" ht="73.5" customHeight="1" thickTop="1" x14ac:dyDescent="0.35">
      <c r="A5" s="40"/>
      <c r="B5" s="553" t="s">
        <v>23</v>
      </c>
      <c r="C5" s="554"/>
      <c r="D5" s="554"/>
      <c r="E5" s="554"/>
      <c r="F5" s="554"/>
      <c r="G5" s="554"/>
      <c r="H5" s="554"/>
      <c r="I5" s="554"/>
      <c r="J5" s="554"/>
      <c r="K5" s="555"/>
    </row>
    <row r="6" spans="1:16" ht="30" customHeight="1" x14ac:dyDescent="0.35">
      <c r="A6" s="40">
        <v>1</v>
      </c>
      <c r="B6" s="46" t="s">
        <v>24</v>
      </c>
      <c r="C6" s="47">
        <v>4.5</v>
      </c>
      <c r="D6" s="47"/>
      <c r="E6" s="47">
        <f t="shared" ref="E6:E13" si="0">SUM(C6:D6)</f>
        <v>4.5</v>
      </c>
      <c r="F6" s="47"/>
      <c r="G6" s="47">
        <f t="shared" ref="G6:G13" si="1">C6</f>
        <v>4.5</v>
      </c>
      <c r="H6" s="47"/>
      <c r="I6" s="47">
        <f t="shared" ref="I6:I13" si="2">SUM(G6:H6)</f>
        <v>4.5</v>
      </c>
      <c r="J6" s="9">
        <f t="shared" ref="J6:J13" si="3">I6-E6</f>
        <v>0</v>
      </c>
      <c r="K6" s="48">
        <f t="shared" ref="K6:K13" si="4">IF(E6="","NEW",J6/E6)</f>
        <v>0</v>
      </c>
    </row>
    <row r="7" spans="1:16" ht="30" x14ac:dyDescent="0.35">
      <c r="A7" s="40">
        <f t="shared" ref="A7:A13" si="5">+A6+1</f>
        <v>2</v>
      </c>
      <c r="B7" s="49" t="s">
        <v>25</v>
      </c>
      <c r="C7" s="43">
        <v>2.25</v>
      </c>
      <c r="D7" s="43"/>
      <c r="E7" s="43">
        <f t="shared" si="0"/>
        <v>2.25</v>
      </c>
      <c r="F7" s="43"/>
      <c r="G7" s="47">
        <f t="shared" si="1"/>
        <v>2.25</v>
      </c>
      <c r="H7" s="47"/>
      <c r="I7" s="47">
        <f t="shared" si="2"/>
        <v>2.25</v>
      </c>
      <c r="J7" s="9">
        <f t="shared" si="3"/>
        <v>0</v>
      </c>
      <c r="K7" s="8">
        <f t="shared" si="4"/>
        <v>0</v>
      </c>
    </row>
    <row r="8" spans="1:16" ht="30" x14ac:dyDescent="0.35">
      <c r="A8" s="40">
        <f t="shared" si="5"/>
        <v>3</v>
      </c>
      <c r="B8" s="49" t="s">
        <v>26</v>
      </c>
      <c r="C8" s="43">
        <v>2.25</v>
      </c>
      <c r="D8" s="43"/>
      <c r="E8" s="43">
        <f t="shared" si="0"/>
        <v>2.25</v>
      </c>
      <c r="F8" s="43"/>
      <c r="G8" s="47">
        <f t="shared" si="1"/>
        <v>2.25</v>
      </c>
      <c r="H8" s="47"/>
      <c r="I8" s="47">
        <f t="shared" si="2"/>
        <v>2.25</v>
      </c>
      <c r="J8" s="9">
        <f t="shared" si="3"/>
        <v>0</v>
      </c>
      <c r="K8" s="8">
        <f t="shared" si="4"/>
        <v>0</v>
      </c>
    </row>
    <row r="9" spans="1:16" ht="30" x14ac:dyDescent="0.35">
      <c r="A9" s="40">
        <f t="shared" si="5"/>
        <v>4</v>
      </c>
      <c r="B9" s="49" t="s">
        <v>27</v>
      </c>
      <c r="C9" s="43">
        <v>2.25</v>
      </c>
      <c r="D9" s="43"/>
      <c r="E9" s="43">
        <f t="shared" si="0"/>
        <v>2.25</v>
      </c>
      <c r="F9" s="43"/>
      <c r="G9" s="47">
        <f t="shared" si="1"/>
        <v>2.25</v>
      </c>
      <c r="H9" s="47"/>
      <c r="I9" s="47">
        <f t="shared" si="2"/>
        <v>2.25</v>
      </c>
      <c r="J9" s="9">
        <f t="shared" si="3"/>
        <v>0</v>
      </c>
      <c r="K9" s="8">
        <f t="shared" si="4"/>
        <v>0</v>
      </c>
    </row>
    <row r="10" spans="1:16" ht="30" x14ac:dyDescent="0.35">
      <c r="A10" s="40">
        <f t="shared" si="5"/>
        <v>5</v>
      </c>
      <c r="B10" s="49" t="s">
        <v>28</v>
      </c>
      <c r="C10" s="43">
        <v>36</v>
      </c>
      <c r="D10" s="43"/>
      <c r="E10" s="43">
        <f t="shared" si="0"/>
        <v>36</v>
      </c>
      <c r="F10" s="43"/>
      <c r="G10" s="47">
        <f t="shared" si="1"/>
        <v>36</v>
      </c>
      <c r="H10" s="47"/>
      <c r="I10" s="47">
        <f t="shared" si="2"/>
        <v>36</v>
      </c>
      <c r="J10" s="9">
        <f t="shared" si="3"/>
        <v>0</v>
      </c>
      <c r="K10" s="8">
        <f t="shared" si="4"/>
        <v>0</v>
      </c>
    </row>
    <row r="11" spans="1:16" ht="30" x14ac:dyDescent="0.35">
      <c r="A11" s="40">
        <f t="shared" si="5"/>
        <v>6</v>
      </c>
      <c r="B11" s="49" t="s">
        <v>29</v>
      </c>
      <c r="C11" s="43">
        <v>18</v>
      </c>
      <c r="D11" s="43"/>
      <c r="E11" s="43">
        <f t="shared" si="0"/>
        <v>18</v>
      </c>
      <c r="F11" s="43"/>
      <c r="G11" s="47">
        <f t="shared" si="1"/>
        <v>18</v>
      </c>
      <c r="H11" s="47"/>
      <c r="I11" s="47">
        <f t="shared" si="2"/>
        <v>18</v>
      </c>
      <c r="J11" s="9">
        <f t="shared" si="3"/>
        <v>0</v>
      </c>
      <c r="K11" s="8">
        <f t="shared" si="4"/>
        <v>0</v>
      </c>
    </row>
    <row r="12" spans="1:16" ht="30" x14ac:dyDescent="0.35">
      <c r="A12" s="40">
        <f t="shared" si="5"/>
        <v>7</v>
      </c>
      <c r="B12" s="49" t="s">
        <v>30</v>
      </c>
      <c r="C12" s="43">
        <v>18</v>
      </c>
      <c r="D12" s="43"/>
      <c r="E12" s="43">
        <f t="shared" si="0"/>
        <v>18</v>
      </c>
      <c r="F12" s="43"/>
      <c r="G12" s="47">
        <f t="shared" si="1"/>
        <v>18</v>
      </c>
      <c r="H12" s="47"/>
      <c r="I12" s="47">
        <f t="shared" si="2"/>
        <v>18</v>
      </c>
      <c r="J12" s="9">
        <f t="shared" si="3"/>
        <v>0</v>
      </c>
      <c r="K12" s="8">
        <f t="shared" si="4"/>
        <v>0</v>
      </c>
      <c r="M12" s="51"/>
      <c r="N12" s="52"/>
      <c r="O12" s="52"/>
      <c r="P12" s="52"/>
    </row>
    <row r="13" spans="1:16" ht="30" x14ac:dyDescent="0.35">
      <c r="A13" s="40">
        <f t="shared" si="5"/>
        <v>8</v>
      </c>
      <c r="B13" s="49" t="s">
        <v>31</v>
      </c>
      <c r="C13" s="43">
        <v>18</v>
      </c>
      <c r="D13" s="43"/>
      <c r="E13" s="43">
        <f t="shared" si="0"/>
        <v>18</v>
      </c>
      <c r="F13" s="43"/>
      <c r="G13" s="47">
        <f t="shared" si="1"/>
        <v>18</v>
      </c>
      <c r="H13" s="47"/>
      <c r="I13" s="47">
        <f t="shared" si="2"/>
        <v>18</v>
      </c>
      <c r="J13" s="9">
        <f t="shared" si="3"/>
        <v>0</v>
      </c>
      <c r="K13" s="8">
        <f t="shared" si="4"/>
        <v>0</v>
      </c>
    </row>
    <row r="14" spans="1:16" s="38" customFormat="1" ht="20.25" customHeight="1" x14ac:dyDescent="0.35">
      <c r="A14" s="53"/>
      <c r="B14" s="54"/>
      <c r="C14" s="56"/>
      <c r="D14" s="56"/>
      <c r="E14" s="56"/>
      <c r="F14" s="56"/>
      <c r="G14" s="56"/>
      <c r="H14" s="56"/>
      <c r="I14" s="56"/>
      <c r="J14" s="57"/>
      <c r="K14" s="58"/>
      <c r="M14" s="39"/>
      <c r="N14" s="39"/>
      <c r="O14" s="39"/>
      <c r="P14" s="39"/>
    </row>
    <row r="15" spans="1:16" s="38" customFormat="1" ht="20.25" customHeight="1" x14ac:dyDescent="0.35">
      <c r="A15" s="59"/>
      <c r="B15" s="55"/>
      <c r="C15" s="60"/>
      <c r="D15" s="60"/>
      <c r="E15" s="60"/>
      <c r="F15" s="60"/>
      <c r="G15" s="60"/>
      <c r="H15" s="60"/>
      <c r="I15" s="60"/>
      <c r="J15" s="57"/>
      <c r="K15" s="58"/>
      <c r="M15" s="39"/>
      <c r="N15" s="39"/>
      <c r="O15" s="39"/>
      <c r="P15" s="39"/>
    </row>
    <row r="16" spans="1:16" s="38" customFormat="1" ht="20.25" customHeight="1" x14ac:dyDescent="0.35">
      <c r="A16" s="61"/>
      <c r="B16" s="62"/>
      <c r="C16" s="60"/>
      <c r="D16" s="60"/>
      <c r="E16" s="60"/>
      <c r="F16" s="60"/>
      <c r="G16" s="60"/>
      <c r="H16" s="60"/>
      <c r="I16" s="60"/>
      <c r="J16" s="57"/>
      <c r="K16" s="58"/>
      <c r="M16" s="39"/>
      <c r="N16" s="39"/>
      <c r="O16" s="39"/>
      <c r="P16" s="39"/>
    </row>
    <row r="17" spans="1:16" s="38" customFormat="1" ht="20.25" customHeight="1" x14ac:dyDescent="0.35">
      <c r="A17" s="59"/>
      <c r="B17" s="63"/>
      <c r="C17" s="60"/>
      <c r="D17" s="60"/>
      <c r="E17" s="60"/>
      <c r="F17" s="60"/>
      <c r="G17" s="60"/>
      <c r="H17" s="60"/>
      <c r="I17" s="60"/>
      <c r="J17" s="57"/>
      <c r="K17" s="58"/>
      <c r="M17" s="39"/>
      <c r="N17" s="39"/>
      <c r="O17" s="39"/>
      <c r="P17" s="39"/>
    </row>
    <row r="18" spans="1:16" s="38" customFormat="1" ht="20.25" customHeight="1" x14ac:dyDescent="0.35">
      <c r="A18" s="59"/>
      <c r="B18" s="64"/>
      <c r="C18" s="60"/>
      <c r="D18" s="60"/>
      <c r="E18" s="60"/>
      <c r="F18" s="60"/>
      <c r="G18" s="60"/>
      <c r="H18" s="60"/>
      <c r="I18" s="60"/>
      <c r="J18" s="57"/>
      <c r="K18" s="58"/>
      <c r="M18" s="39"/>
      <c r="N18" s="39"/>
      <c r="O18" s="39"/>
      <c r="P18" s="39"/>
    </row>
    <row r="19" spans="1:16" s="55" customFormat="1" ht="20.25" customHeight="1" x14ac:dyDescent="0.35">
      <c r="A19" s="59"/>
      <c r="B19" s="54"/>
      <c r="C19" s="60"/>
      <c r="D19" s="60"/>
      <c r="E19" s="60"/>
      <c r="F19" s="60"/>
      <c r="G19" s="60"/>
      <c r="H19" s="60"/>
      <c r="I19" s="60"/>
      <c r="J19" s="57"/>
      <c r="K19" s="58"/>
      <c r="L19" s="38"/>
      <c r="M19" s="39"/>
      <c r="N19" s="39"/>
      <c r="O19" s="39"/>
      <c r="P19" s="39"/>
    </row>
    <row r="20" spans="1:16" s="55" customFormat="1" ht="20.25" customHeight="1" x14ac:dyDescent="0.35">
      <c r="A20" s="59"/>
      <c r="C20" s="60"/>
      <c r="D20" s="60"/>
      <c r="E20" s="60"/>
      <c r="F20" s="60"/>
      <c r="G20" s="60"/>
      <c r="H20" s="60"/>
      <c r="I20" s="60"/>
      <c r="J20" s="57"/>
      <c r="K20" s="58"/>
      <c r="L20" s="38"/>
      <c r="M20" s="39"/>
      <c r="N20" s="39"/>
      <c r="O20" s="39"/>
      <c r="P20" s="39"/>
    </row>
    <row r="21" spans="1:16" s="55" customFormat="1" ht="20.25" customHeight="1" x14ac:dyDescent="0.35">
      <c r="A21" s="59"/>
      <c r="C21" s="60"/>
      <c r="D21" s="60"/>
      <c r="E21" s="60"/>
      <c r="F21" s="60"/>
      <c r="G21" s="60"/>
      <c r="H21" s="60"/>
      <c r="I21" s="60"/>
      <c r="J21" s="57"/>
      <c r="K21" s="58"/>
      <c r="L21" s="38"/>
      <c r="M21" s="39"/>
      <c r="N21" s="39"/>
      <c r="O21" s="39"/>
      <c r="P21" s="39"/>
    </row>
  </sheetData>
  <mergeCells count="3">
    <mergeCell ref="A1:B1"/>
    <mergeCell ref="J1:K1"/>
    <mergeCell ref="B5:K5"/>
  </mergeCells>
  <conditionalFormatting sqref="K6:K13">
    <cfRule type="cellIs" dxfId="47" priority="1" operator="equal">
      <formula>"NEW"</formula>
    </cfRule>
  </conditionalFormatting>
  <printOptions horizontalCentered="1"/>
  <pageMargins left="0.70866141732283472" right="0.70866141732283472" top="0.74803149606299213" bottom="0.74803149606299213" header="0.31496062992125984" footer="0.31496062992125984"/>
  <pageSetup paperSize="9" scale="71" fitToHeight="0" orientation="landscape" r:id="rId1"/>
  <headerFooter alignWithMargins="0">
    <oddHeader>&amp;L&amp;"Arial,Bold"&amp;16PLACE - &amp;A&amp;C&amp;"Arial,Bold"&amp;16FEES AND CHARGES 2020/21</oddHeader>
    <oddFooter>&amp;L&amp;"Arial,Bold"&amp;16&amp;A&amp;C&amp;"Arial,Bold"&amp;16&amp;P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7CB9D-BCB1-4E56-82A3-F2C33B6F0A65}">
  <sheetPr>
    <pageSetUpPr fitToPage="1"/>
  </sheetPr>
  <dimension ref="A1:O22"/>
  <sheetViews>
    <sheetView zoomScale="70" zoomScaleNormal="70" zoomScaleSheetLayoutView="70" workbookViewId="0">
      <pane ySplit="1" topLeftCell="A2" activePane="bottomLeft" state="frozen"/>
      <selection pane="bottomLeft" activeCell="A2" sqref="A2"/>
    </sheetView>
  </sheetViews>
  <sheetFormatPr defaultColWidth="9" defaultRowHeight="20.25" customHeight="1" x14ac:dyDescent="0.35"/>
  <cols>
    <col min="1" max="1" width="7.84375" style="65" bestFit="1" customWidth="1"/>
    <col min="2" max="2" width="80.69140625" style="55" customWidth="1"/>
    <col min="3" max="3" width="24.4609375" style="196" customWidth="1"/>
    <col min="4" max="4" width="15.84375" style="60" customWidth="1"/>
    <col min="5" max="5" width="10.53515625" style="60" customWidth="1"/>
    <col min="6" max="6" width="16.23046875" style="60" customWidth="1"/>
    <col min="7" max="7" width="3.4609375" style="60" customWidth="1"/>
    <col min="8" max="8" width="16.23046875" style="60" customWidth="1"/>
    <col min="9" max="9" width="10.53515625" style="60" customWidth="1"/>
    <col min="10" max="10" width="16.23046875" style="60" customWidth="1"/>
    <col min="11" max="11" width="12.23046875" style="57" customWidth="1"/>
    <col min="12" max="12" width="11.53515625" style="58" customWidth="1"/>
    <col min="13" max="15" width="9" style="39" customWidth="1"/>
    <col min="16" max="16384" width="9" style="39"/>
  </cols>
  <sheetData>
    <row r="1" spans="1:15" s="27" customFormat="1" ht="77.599999999999994" thickBot="1" x14ac:dyDescent="0.55000000000000004">
      <c r="A1" s="547" t="s">
        <v>0</v>
      </c>
      <c r="B1" s="547"/>
      <c r="C1" s="28" t="s">
        <v>1</v>
      </c>
      <c r="D1" s="28" t="s">
        <v>2</v>
      </c>
      <c r="E1" s="28" t="s">
        <v>3</v>
      </c>
      <c r="F1" s="28" t="s">
        <v>4</v>
      </c>
      <c r="G1" s="28"/>
      <c r="H1" s="28" t="s">
        <v>5</v>
      </c>
      <c r="I1" s="28" t="s">
        <v>3</v>
      </c>
      <c r="J1" s="28" t="s">
        <v>6</v>
      </c>
      <c r="K1" s="549" t="s">
        <v>7</v>
      </c>
      <c r="L1" s="549"/>
    </row>
    <row r="2" spans="1:15" s="69" customFormat="1" ht="15.9" thickTop="1" x14ac:dyDescent="0.35">
      <c r="A2" s="67"/>
      <c r="B2" s="186"/>
      <c r="C2" s="12"/>
      <c r="D2" s="36" t="s">
        <v>8</v>
      </c>
      <c r="E2" s="36" t="s">
        <v>8</v>
      </c>
      <c r="F2" s="36" t="s">
        <v>8</v>
      </c>
      <c r="G2" s="37"/>
      <c r="H2" s="36" t="s">
        <v>8</v>
      </c>
      <c r="I2" s="36" t="s">
        <v>8</v>
      </c>
      <c r="J2" s="36" t="s">
        <v>8</v>
      </c>
      <c r="K2" s="23" t="s">
        <v>8</v>
      </c>
      <c r="L2" s="22" t="s">
        <v>9</v>
      </c>
    </row>
    <row r="3" spans="1:15" ht="15.45" x14ac:dyDescent="0.35">
      <c r="A3" s="187"/>
      <c r="B3" s="188"/>
      <c r="C3" s="12"/>
      <c r="D3" s="189"/>
      <c r="E3" s="189"/>
      <c r="F3" s="189"/>
      <c r="G3" s="189"/>
      <c r="H3" s="189"/>
      <c r="I3" s="189"/>
      <c r="J3" s="189"/>
      <c r="K3" s="36"/>
      <c r="L3" s="22"/>
    </row>
    <row r="4" spans="1:15" ht="15" customHeight="1" thickBot="1" x14ac:dyDescent="0.4">
      <c r="A4" s="237"/>
      <c r="B4" s="452" t="s">
        <v>1470</v>
      </c>
      <c r="C4" s="12"/>
      <c r="D4" s="189"/>
      <c r="E4" s="194"/>
      <c r="F4" s="189"/>
      <c r="G4" s="194"/>
      <c r="H4" s="189"/>
      <c r="I4" s="194"/>
      <c r="J4" s="189"/>
      <c r="K4" s="9"/>
      <c r="L4" s="8"/>
    </row>
    <row r="5" spans="1:15" ht="30.45" thickTop="1" x14ac:dyDescent="0.35">
      <c r="A5" s="237"/>
      <c r="B5" s="105" t="s">
        <v>1471</v>
      </c>
      <c r="C5" s="12"/>
      <c r="D5" s="189"/>
      <c r="E5" s="194"/>
      <c r="F5" s="189"/>
      <c r="G5" s="194"/>
      <c r="H5" s="189"/>
      <c r="I5" s="194"/>
      <c r="J5" s="189"/>
      <c r="K5" s="9"/>
      <c r="L5" s="8"/>
    </row>
    <row r="6" spans="1:15" ht="15" customHeight="1" x14ac:dyDescent="0.35">
      <c r="A6" s="237"/>
      <c r="B6" s="105"/>
      <c r="C6" s="12"/>
      <c r="D6" s="189"/>
      <c r="E6" s="194"/>
      <c r="F6" s="189"/>
      <c r="G6" s="194"/>
      <c r="H6" s="189"/>
      <c r="I6" s="194"/>
      <c r="J6" s="189"/>
      <c r="K6" s="9"/>
      <c r="L6" s="8"/>
    </row>
    <row r="7" spans="1:15" ht="15" customHeight="1" thickBot="1" x14ac:dyDescent="0.4">
      <c r="A7" s="237"/>
      <c r="B7" s="439" t="s">
        <v>1472</v>
      </c>
      <c r="C7" s="12"/>
      <c r="D7" s="189"/>
      <c r="E7" s="194"/>
      <c r="F7" s="189"/>
      <c r="G7" s="194"/>
      <c r="H7" s="189"/>
      <c r="I7" s="194"/>
      <c r="J7" s="189"/>
      <c r="K7" s="9"/>
      <c r="L7" s="8"/>
    </row>
    <row r="8" spans="1:15" ht="15" customHeight="1" x14ac:dyDescent="0.35">
      <c r="A8" s="237">
        <v>1</v>
      </c>
      <c r="B8" s="105" t="s">
        <v>1473</v>
      </c>
      <c r="C8" s="12" t="s">
        <v>636</v>
      </c>
      <c r="D8" s="424">
        <v>9.8699999999999992</v>
      </c>
      <c r="E8" s="194"/>
      <c r="F8" s="189">
        <f>D8+E8</f>
        <v>9.8699999999999992</v>
      </c>
      <c r="G8" s="194"/>
      <c r="H8" s="189">
        <v>11</v>
      </c>
      <c r="I8" s="194"/>
      <c r="J8" s="189">
        <f>H8+I8</f>
        <v>11</v>
      </c>
      <c r="K8" s="9">
        <f>J8-F8</f>
        <v>1.1300000000000008</v>
      </c>
      <c r="L8" s="8">
        <f>IF(F8="","NEW",K8/F8)</f>
        <v>0.11448834853090181</v>
      </c>
    </row>
    <row r="9" spans="1:15" ht="15" customHeight="1" x14ac:dyDescent="0.35">
      <c r="A9" s="237">
        <f>+A8+1</f>
        <v>2</v>
      </c>
      <c r="B9" s="105" t="s">
        <v>1474</v>
      </c>
      <c r="C9" s="12" t="s">
        <v>636</v>
      </c>
      <c r="D9" s="424">
        <v>32.200000000000003</v>
      </c>
      <c r="E9" s="194"/>
      <c r="F9" s="189">
        <f>D9+E9</f>
        <v>32.200000000000003</v>
      </c>
      <c r="G9" s="194"/>
      <c r="H9" s="189">
        <v>33</v>
      </c>
      <c r="I9" s="194"/>
      <c r="J9" s="189">
        <f t="shared" ref="J9:J11" si="0">H9+I9</f>
        <v>33</v>
      </c>
      <c r="K9" s="9">
        <f>J9-F9</f>
        <v>0.79999999999999716</v>
      </c>
      <c r="L9" s="8">
        <f>IF(F9="","NEW",K9/F9)</f>
        <v>2.4844720496894318E-2</v>
      </c>
    </row>
    <row r="10" spans="1:15" ht="15" customHeight="1" x14ac:dyDescent="0.35">
      <c r="A10" s="237">
        <f t="shared" ref="A10:A21" si="1">+A9+1</f>
        <v>3</v>
      </c>
      <c r="B10" s="105" t="s">
        <v>1475</v>
      </c>
      <c r="C10" s="12" t="s">
        <v>636</v>
      </c>
      <c r="D10" s="424">
        <v>63</v>
      </c>
      <c r="E10" s="194"/>
      <c r="F10" s="189">
        <f>D10+E10</f>
        <v>63</v>
      </c>
      <c r="G10" s="194"/>
      <c r="H10" s="189">
        <v>69.5</v>
      </c>
      <c r="I10" s="194"/>
      <c r="J10" s="189">
        <f t="shared" si="0"/>
        <v>69.5</v>
      </c>
      <c r="K10" s="9">
        <f>J10-F10</f>
        <v>6.5</v>
      </c>
      <c r="L10" s="8">
        <f>IF(F10="","NEW",K10/F10)</f>
        <v>0.10317460317460317</v>
      </c>
    </row>
    <row r="11" spans="1:15" ht="15" customHeight="1" x14ac:dyDescent="0.35">
      <c r="A11" s="237">
        <f t="shared" si="1"/>
        <v>4</v>
      </c>
      <c r="B11" s="105" t="s">
        <v>1476</v>
      </c>
      <c r="C11" s="12" t="s">
        <v>636</v>
      </c>
      <c r="D11" s="424">
        <v>75</v>
      </c>
      <c r="E11" s="194"/>
      <c r="F11" s="189">
        <f>D11+E11</f>
        <v>75</v>
      </c>
      <c r="G11" s="194"/>
      <c r="H11" s="189">
        <v>82</v>
      </c>
      <c r="I11" s="194"/>
      <c r="J11" s="189">
        <f t="shared" si="0"/>
        <v>82</v>
      </c>
      <c r="K11" s="9">
        <f>J11-F11</f>
        <v>7</v>
      </c>
      <c r="L11" s="8">
        <f>IF(F11="","NEW",K11/F11)</f>
        <v>9.3333333333333338E-2</v>
      </c>
    </row>
    <row r="12" spans="1:15" ht="15" customHeight="1" x14ac:dyDescent="0.35">
      <c r="A12" s="237"/>
      <c r="B12" s="105"/>
      <c r="C12" s="12"/>
      <c r="D12" s="424"/>
      <c r="E12" s="194"/>
      <c r="F12" s="189"/>
      <c r="G12" s="194"/>
      <c r="H12" s="189"/>
      <c r="I12" s="194"/>
      <c r="J12" s="189"/>
      <c r="K12" s="9"/>
      <c r="L12" s="8"/>
    </row>
    <row r="13" spans="1:15" s="376" customFormat="1" ht="15" customHeight="1" thickBot="1" x14ac:dyDescent="0.4">
      <c r="A13" s="237"/>
      <c r="B13" s="439" t="s">
        <v>1477</v>
      </c>
      <c r="C13" s="12"/>
      <c r="D13" s="424"/>
      <c r="E13" s="194"/>
      <c r="F13" s="189"/>
      <c r="G13" s="194"/>
      <c r="H13" s="189"/>
      <c r="I13" s="194"/>
      <c r="J13" s="189"/>
      <c r="K13" s="9"/>
      <c r="L13" s="8"/>
      <c r="M13" s="39"/>
      <c r="N13" s="39"/>
      <c r="O13" s="39"/>
    </row>
    <row r="14" spans="1:15" s="376" customFormat="1" ht="15" customHeight="1" x14ac:dyDescent="0.35">
      <c r="A14" s="237">
        <f>+A11+1</f>
        <v>5</v>
      </c>
      <c r="B14" s="105" t="s">
        <v>1478</v>
      </c>
      <c r="C14" s="12" t="s">
        <v>636</v>
      </c>
      <c r="D14" s="424">
        <v>9</v>
      </c>
      <c r="E14" s="194"/>
      <c r="F14" s="189">
        <f>D14+E14</f>
        <v>9</v>
      </c>
      <c r="G14" s="194"/>
      <c r="H14" s="189">
        <v>9.9</v>
      </c>
      <c r="I14" s="194"/>
      <c r="J14" s="189">
        <f t="shared" ref="J14:J18" si="2">H14+I14</f>
        <v>9.9</v>
      </c>
      <c r="K14" s="9">
        <f>J14-F14</f>
        <v>0.90000000000000036</v>
      </c>
      <c r="L14" s="8">
        <f>IF(F14="","NEW",K14/F14)</f>
        <v>0.10000000000000003</v>
      </c>
      <c r="M14" s="39"/>
      <c r="N14" s="39"/>
      <c r="O14" s="39"/>
    </row>
    <row r="15" spans="1:15" s="376" customFormat="1" ht="15" customHeight="1" x14ac:dyDescent="0.35">
      <c r="A15" s="237">
        <f t="shared" si="1"/>
        <v>6</v>
      </c>
      <c r="B15" s="105" t="s">
        <v>1479</v>
      </c>
      <c r="C15" s="12" t="s">
        <v>636</v>
      </c>
      <c r="D15" s="424">
        <v>6</v>
      </c>
      <c r="E15" s="194"/>
      <c r="F15" s="189">
        <f>D15+E15</f>
        <v>6</v>
      </c>
      <c r="G15" s="194"/>
      <c r="H15" s="189">
        <v>6.65</v>
      </c>
      <c r="I15" s="194"/>
      <c r="J15" s="189">
        <f t="shared" si="2"/>
        <v>6.65</v>
      </c>
      <c r="K15" s="9">
        <f>J15-F15</f>
        <v>0.65000000000000036</v>
      </c>
      <c r="L15" s="8">
        <f>IF(F15="","NEW",K15/F15)</f>
        <v>0.10833333333333339</v>
      </c>
      <c r="M15" s="39"/>
      <c r="N15" s="39"/>
      <c r="O15" s="39"/>
    </row>
    <row r="16" spans="1:15" s="376" customFormat="1" ht="15" customHeight="1" x14ac:dyDescent="0.35">
      <c r="A16" s="237">
        <f t="shared" si="1"/>
        <v>7</v>
      </c>
      <c r="B16" s="105" t="s">
        <v>1480</v>
      </c>
      <c r="C16" s="12" t="s">
        <v>636</v>
      </c>
      <c r="D16" s="424">
        <v>6</v>
      </c>
      <c r="E16" s="194"/>
      <c r="F16" s="189">
        <f>D16+E16</f>
        <v>6</v>
      </c>
      <c r="G16" s="194"/>
      <c r="H16" s="189">
        <v>6.65</v>
      </c>
      <c r="I16" s="194"/>
      <c r="J16" s="189">
        <f t="shared" si="2"/>
        <v>6.65</v>
      </c>
      <c r="K16" s="9">
        <f>J16-F16</f>
        <v>0.65000000000000036</v>
      </c>
      <c r="L16" s="8">
        <f>IF(F16="","NEW",K16/F16)</f>
        <v>0.10833333333333339</v>
      </c>
      <c r="M16" s="39"/>
      <c r="N16" s="39"/>
      <c r="O16" s="39"/>
    </row>
    <row r="17" spans="1:15" s="376" customFormat="1" ht="15" customHeight="1" x14ac:dyDescent="0.35">
      <c r="A17" s="237">
        <f t="shared" si="1"/>
        <v>8</v>
      </c>
      <c r="B17" s="105" t="s">
        <v>1481</v>
      </c>
      <c r="C17" s="12" t="s">
        <v>636</v>
      </c>
      <c r="D17" s="424">
        <v>6</v>
      </c>
      <c r="E17" s="194"/>
      <c r="F17" s="189">
        <f>D17+E17</f>
        <v>6</v>
      </c>
      <c r="G17" s="194"/>
      <c r="H17" s="189">
        <v>6.65</v>
      </c>
      <c r="I17" s="194"/>
      <c r="J17" s="189">
        <f t="shared" si="2"/>
        <v>6.65</v>
      </c>
      <c r="K17" s="9">
        <f>J17-F17</f>
        <v>0.65000000000000036</v>
      </c>
      <c r="L17" s="8">
        <f>IF(F17="","NEW",K17/F17)</f>
        <v>0.10833333333333339</v>
      </c>
      <c r="M17" s="39"/>
      <c r="N17" s="39"/>
      <c r="O17" s="39"/>
    </row>
    <row r="18" spans="1:15" s="376" customFormat="1" ht="15" customHeight="1" x14ac:dyDescent="0.35">
      <c r="A18" s="237">
        <f t="shared" si="1"/>
        <v>9</v>
      </c>
      <c r="B18" s="105" t="s">
        <v>1482</v>
      </c>
      <c r="C18" s="12" t="s">
        <v>636</v>
      </c>
      <c r="D18" s="424">
        <v>6</v>
      </c>
      <c r="E18" s="194"/>
      <c r="F18" s="189">
        <f>D18+E18</f>
        <v>6</v>
      </c>
      <c r="G18" s="194"/>
      <c r="H18" s="189">
        <v>6.65</v>
      </c>
      <c r="I18" s="194"/>
      <c r="J18" s="189">
        <f t="shared" si="2"/>
        <v>6.65</v>
      </c>
      <c r="K18" s="9">
        <f>J18-F18</f>
        <v>0.65000000000000036</v>
      </c>
      <c r="L18" s="8">
        <f>IF(F18="","NEW",K18/F18)</f>
        <v>0.10833333333333339</v>
      </c>
      <c r="M18" s="39"/>
      <c r="N18" s="39"/>
      <c r="O18" s="39"/>
    </row>
    <row r="19" spans="1:15" s="376" customFormat="1" ht="15" customHeight="1" x14ac:dyDescent="0.35">
      <c r="A19" s="237">
        <f t="shared" si="1"/>
        <v>10</v>
      </c>
      <c r="B19" s="105" t="s">
        <v>1483</v>
      </c>
      <c r="C19" s="12"/>
      <c r="D19" s="424"/>
      <c r="E19" s="194"/>
      <c r="F19" s="189"/>
      <c r="G19" s="194"/>
      <c r="H19" s="189"/>
      <c r="I19" s="194"/>
      <c r="J19" s="189"/>
      <c r="K19" s="9"/>
      <c r="L19" s="8"/>
      <c r="M19" s="39"/>
      <c r="N19" s="39"/>
      <c r="O19" s="39"/>
    </row>
    <row r="20" spans="1:15" s="376" customFormat="1" ht="15" customHeight="1" x14ac:dyDescent="0.35">
      <c r="A20" s="237">
        <f t="shared" si="1"/>
        <v>11</v>
      </c>
      <c r="B20" s="105" t="s">
        <v>1484</v>
      </c>
      <c r="C20" s="12" t="s">
        <v>636</v>
      </c>
      <c r="D20" s="424">
        <v>18</v>
      </c>
      <c r="E20" s="194"/>
      <c r="F20" s="189">
        <f>D20+E20</f>
        <v>18</v>
      </c>
      <c r="G20" s="194"/>
      <c r="H20" s="189">
        <v>19.899999999999999</v>
      </c>
      <c r="I20" s="194"/>
      <c r="J20" s="189">
        <f t="shared" ref="J20:J21" si="3">H20+I20</f>
        <v>19.899999999999999</v>
      </c>
      <c r="K20" s="9">
        <f>J20-F20</f>
        <v>1.8999999999999986</v>
      </c>
      <c r="L20" s="8">
        <f>IF(F20="","NEW",K20/F20)</f>
        <v>0.10555555555555547</v>
      </c>
      <c r="M20" s="39"/>
      <c r="N20" s="39"/>
      <c r="O20" s="39"/>
    </row>
    <row r="21" spans="1:15" s="376" customFormat="1" ht="15" customHeight="1" x14ac:dyDescent="0.35">
      <c r="A21" s="237">
        <f t="shared" si="1"/>
        <v>12</v>
      </c>
      <c r="B21" s="105" t="s">
        <v>1485</v>
      </c>
      <c r="C21" s="12" t="s">
        <v>636</v>
      </c>
      <c r="D21" s="424">
        <v>20</v>
      </c>
      <c r="E21" s="194"/>
      <c r="F21" s="189">
        <f>D21+E21</f>
        <v>20</v>
      </c>
      <c r="G21" s="194"/>
      <c r="H21" s="189">
        <v>22.1</v>
      </c>
      <c r="I21" s="194"/>
      <c r="J21" s="189">
        <f t="shared" si="3"/>
        <v>22.1</v>
      </c>
      <c r="K21" s="9">
        <f>J21-F21</f>
        <v>2.1000000000000014</v>
      </c>
      <c r="L21" s="8">
        <f>IF(F21="","NEW",K21/F21)</f>
        <v>0.10500000000000007</v>
      </c>
      <c r="M21" s="39"/>
      <c r="N21" s="39"/>
      <c r="O21" s="39"/>
    </row>
    <row r="22" spans="1:15" s="376" customFormat="1" ht="30" x14ac:dyDescent="0.35">
      <c r="A22" s="237"/>
      <c r="B22" s="105" t="s">
        <v>1486</v>
      </c>
      <c r="C22" s="292"/>
      <c r="D22" s="194"/>
      <c r="E22" s="194"/>
      <c r="F22" s="189"/>
      <c r="G22" s="194"/>
      <c r="H22" s="189"/>
      <c r="I22" s="194"/>
      <c r="J22" s="189"/>
      <c r="K22" s="44"/>
      <c r="L22" s="8"/>
      <c r="M22" s="39"/>
      <c r="N22" s="39"/>
      <c r="O22" s="39"/>
    </row>
  </sheetData>
  <mergeCells count="2">
    <mergeCell ref="A1:B1"/>
    <mergeCell ref="K1:L1"/>
  </mergeCells>
  <conditionalFormatting sqref="L4:L22">
    <cfRule type="cellIs" dxfId="0" priority="1" operator="equal">
      <formula>"NEW"</formula>
    </cfRule>
  </conditionalFormatting>
  <dataValidations count="1">
    <dataValidation type="list" allowBlank="1" showInputMessage="1" showErrorMessage="1" sqref="C4:C21" xr:uid="{7C230430-4617-4553-9A95-88B56968599F}">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landscape" r:id="rId1"/>
  <headerFooter alignWithMargins="0">
    <oddHeader>&amp;L&amp;"Arial,Bold"&amp;16PLACE - &amp;A&amp;C&amp;"Arial,Bold"&amp;16FEES AND CHARGES 2020/21</oddHeader>
    <oddFooter>&amp;L&amp;"Arial,Bold"&amp;16&amp;A&amp;C&amp;"Arial,Bold"&amp;16&amp;P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E64C-7203-44F2-9CF7-80CE5E22F1B1}">
  <sheetPr>
    <pageSetUpPr fitToPage="1"/>
  </sheetPr>
  <dimension ref="A1:M256"/>
  <sheetViews>
    <sheetView zoomScale="70" zoomScaleNormal="70" zoomScaleSheetLayoutView="70" workbookViewId="0">
      <pane xSplit="2" ySplit="2" topLeftCell="C3" activePane="bottomRight" state="frozen"/>
      <selection pane="topRight" activeCell="B88" sqref="B88"/>
      <selection pane="bottomLeft" activeCell="B88" sqref="B88"/>
      <selection pane="bottomRight" activeCell="C3" sqref="C3"/>
    </sheetView>
  </sheetViews>
  <sheetFormatPr defaultColWidth="9.15234375" defaultRowHeight="15" x14ac:dyDescent="0.35"/>
  <cols>
    <col min="1" max="1" width="5.69140625" style="96" customWidth="1"/>
    <col min="2" max="2" width="90.53515625" style="97" customWidth="1"/>
    <col min="3" max="3" width="24.4609375" style="97" customWidth="1"/>
    <col min="4" max="4" width="16" style="98" customWidth="1"/>
    <col min="5" max="5" width="10.53515625" style="98" customWidth="1"/>
    <col min="6" max="6" width="16.23046875" style="98" customWidth="1"/>
    <col min="7" max="7" width="3.4609375" style="98" customWidth="1"/>
    <col min="8" max="8" width="16.23046875" style="98" customWidth="1"/>
    <col min="9" max="9" width="10.53515625" style="98" customWidth="1"/>
    <col min="10" max="10" width="16.23046875" style="98" customWidth="1"/>
    <col min="11" max="11" width="12.23046875" style="57" customWidth="1"/>
    <col min="12" max="12" width="11" style="58" customWidth="1"/>
    <col min="13" max="16384" width="9.15234375" style="69"/>
  </cols>
  <sheetData>
    <row r="1" spans="1:12" s="66" customFormat="1" ht="97" customHeight="1" thickBot="1" x14ac:dyDescent="0.55000000000000004">
      <c r="A1" s="556" t="s">
        <v>0</v>
      </c>
      <c r="B1" s="556"/>
      <c r="C1" s="28" t="s">
        <v>1</v>
      </c>
      <c r="D1" s="28" t="s">
        <v>2</v>
      </c>
      <c r="E1" s="28" t="s">
        <v>3</v>
      </c>
      <c r="F1" s="28" t="s">
        <v>4</v>
      </c>
      <c r="G1" s="28"/>
      <c r="H1" s="28" t="s">
        <v>5</v>
      </c>
      <c r="I1" s="28" t="s">
        <v>3</v>
      </c>
      <c r="J1" s="28" t="s">
        <v>6</v>
      </c>
      <c r="K1" s="557" t="s">
        <v>7</v>
      </c>
      <c r="L1" s="557"/>
    </row>
    <row r="2" spans="1:12" ht="15.9" thickTop="1" x14ac:dyDescent="0.35">
      <c r="A2" s="67"/>
      <c r="B2" s="67"/>
      <c r="C2" s="42"/>
      <c r="D2" s="24" t="s">
        <v>8</v>
      </c>
      <c r="E2" s="24" t="s">
        <v>8</v>
      </c>
      <c r="F2" s="24" t="s">
        <v>8</v>
      </c>
      <c r="G2" s="68"/>
      <c r="H2" s="24" t="s">
        <v>8</v>
      </c>
      <c r="I2" s="24" t="s">
        <v>8</v>
      </c>
      <c r="J2" s="24" t="s">
        <v>8</v>
      </c>
      <c r="K2" s="23" t="s">
        <v>8</v>
      </c>
      <c r="L2" s="22" t="s">
        <v>9</v>
      </c>
    </row>
    <row r="3" spans="1:12" ht="16.75" thickBot="1" x14ac:dyDescent="0.4">
      <c r="A3" s="70"/>
      <c r="B3" s="71" t="s">
        <v>32</v>
      </c>
      <c r="C3" s="42"/>
      <c r="D3" s="24"/>
      <c r="E3" s="24"/>
      <c r="F3" s="24"/>
      <c r="G3" s="24"/>
      <c r="H3" s="24"/>
      <c r="I3" s="24"/>
      <c r="J3" s="24"/>
      <c r="K3" s="72"/>
      <c r="L3" s="22"/>
    </row>
    <row r="4" spans="1:12" ht="17.149999999999999" thickTop="1" thickBot="1" x14ac:dyDescent="0.4">
      <c r="A4" s="73"/>
      <c r="B4" s="74" t="s">
        <v>33</v>
      </c>
      <c r="C4" s="42"/>
      <c r="D4" s="75"/>
      <c r="E4" s="75"/>
      <c r="F4" s="75"/>
      <c r="G4" s="75"/>
      <c r="H4" s="75"/>
      <c r="I4" s="75"/>
      <c r="J4" s="75"/>
      <c r="K4" s="36"/>
      <c r="L4" s="22"/>
    </row>
    <row r="5" spans="1:12" ht="15.9" thickTop="1" x14ac:dyDescent="0.35">
      <c r="A5" s="73"/>
      <c r="B5" s="76"/>
      <c r="C5" s="42"/>
      <c r="D5" s="75"/>
      <c r="E5" s="75"/>
      <c r="F5" s="75"/>
      <c r="G5" s="75"/>
      <c r="H5" s="75"/>
      <c r="I5" s="75"/>
      <c r="J5" s="75"/>
      <c r="K5" s="36"/>
      <c r="L5" s="22"/>
    </row>
    <row r="6" spans="1:12" ht="16.75" thickBot="1" x14ac:dyDescent="0.4">
      <c r="A6" s="73"/>
      <c r="B6" s="437" t="s">
        <v>34</v>
      </c>
      <c r="C6" s="42"/>
      <c r="D6" s="75"/>
      <c r="E6" s="75"/>
      <c r="F6" s="75"/>
      <c r="G6" s="75"/>
      <c r="H6" s="75"/>
      <c r="I6" s="75"/>
      <c r="J6" s="75"/>
      <c r="K6" s="36"/>
      <c r="L6" s="22"/>
    </row>
    <row r="7" spans="1:12" x14ac:dyDescent="0.35">
      <c r="A7" s="77">
        <v>1</v>
      </c>
      <c r="B7" s="78" t="s">
        <v>35</v>
      </c>
      <c r="C7" s="17" t="s">
        <v>11</v>
      </c>
      <c r="D7" s="16">
        <v>2650</v>
      </c>
      <c r="E7" s="79"/>
      <c r="F7" s="79">
        <f>D7+E7</f>
        <v>2650</v>
      </c>
      <c r="G7" s="16"/>
      <c r="H7" s="16">
        <v>2900</v>
      </c>
      <c r="I7" s="16"/>
      <c r="J7" s="79">
        <f>H7+I7</f>
        <v>2900</v>
      </c>
      <c r="K7" s="9">
        <f>J7-F7</f>
        <v>250</v>
      </c>
      <c r="L7" s="8">
        <f>IF(F7="","NEW",K7/F7)</f>
        <v>9.4339622641509441E-2</v>
      </c>
    </row>
    <row r="8" spans="1:12" x14ac:dyDescent="0.35">
      <c r="A8" s="77">
        <f>+A7+1</f>
        <v>2</v>
      </c>
      <c r="B8" s="78" t="s">
        <v>36</v>
      </c>
      <c r="C8" s="17" t="s">
        <v>11</v>
      </c>
      <c r="D8" s="16">
        <v>5300</v>
      </c>
      <c r="E8" s="79"/>
      <c r="F8" s="79">
        <f>D8+E8</f>
        <v>5300</v>
      </c>
      <c r="G8" s="16"/>
      <c r="H8" s="16">
        <v>8700</v>
      </c>
      <c r="I8" s="16"/>
      <c r="J8" s="79">
        <f>H8+I8</f>
        <v>8700</v>
      </c>
      <c r="K8" s="9">
        <f>J8-F8</f>
        <v>3400</v>
      </c>
      <c r="L8" s="8">
        <f>IF(F8="","NEW",K8/F8)</f>
        <v>0.64150943396226412</v>
      </c>
    </row>
    <row r="9" spans="1:12" x14ac:dyDescent="0.35">
      <c r="A9" s="77"/>
      <c r="B9" s="78"/>
      <c r="C9" s="17"/>
      <c r="D9" s="16"/>
      <c r="E9" s="79"/>
      <c r="F9" s="79"/>
      <c r="G9" s="16"/>
      <c r="H9" s="16"/>
      <c r="I9" s="16"/>
      <c r="J9" s="16"/>
      <c r="K9" s="9"/>
      <c r="L9" s="8"/>
    </row>
    <row r="10" spans="1:12" ht="16.75" thickBot="1" x14ac:dyDescent="0.4">
      <c r="A10" s="77"/>
      <c r="B10" s="438" t="s">
        <v>37</v>
      </c>
      <c r="C10" s="17"/>
      <c r="D10" s="16"/>
      <c r="E10" s="16"/>
      <c r="F10" s="16"/>
      <c r="G10" s="16"/>
      <c r="H10" s="16"/>
      <c r="I10" s="16"/>
      <c r="J10" s="16"/>
      <c r="K10" s="9"/>
      <c r="L10" s="8"/>
    </row>
    <row r="11" spans="1:12" x14ac:dyDescent="0.35">
      <c r="A11" s="77">
        <f>+A8+1</f>
        <v>3</v>
      </c>
      <c r="B11" s="80" t="s">
        <v>38</v>
      </c>
      <c r="C11" s="17" t="s">
        <v>11</v>
      </c>
      <c r="D11" s="16">
        <v>1200</v>
      </c>
      <c r="E11" s="16"/>
      <c r="F11" s="79">
        <f>D11+E11</f>
        <v>1200</v>
      </c>
      <c r="G11" s="16"/>
      <c r="H11" s="16">
        <v>1300</v>
      </c>
      <c r="I11" s="16"/>
      <c r="J11" s="79">
        <f>H11+I11</f>
        <v>1300</v>
      </c>
      <c r="K11" s="9">
        <f>J11-F11</f>
        <v>100</v>
      </c>
      <c r="L11" s="8">
        <f>IF(F11="","NEW",K11/F11)</f>
        <v>8.3333333333333329E-2</v>
      </c>
    </row>
    <row r="12" spans="1:12" x14ac:dyDescent="0.35">
      <c r="A12" s="77">
        <f>+A11+1</f>
        <v>4</v>
      </c>
      <c r="B12" s="80" t="s">
        <v>39</v>
      </c>
      <c r="C12" s="17" t="s">
        <v>11</v>
      </c>
      <c r="D12" s="16">
        <v>2400</v>
      </c>
      <c r="E12" s="16"/>
      <c r="F12" s="79">
        <f>D12+E12</f>
        <v>2400</v>
      </c>
      <c r="G12" s="16"/>
      <c r="H12" s="16">
        <v>3900</v>
      </c>
      <c r="I12" s="16"/>
      <c r="J12" s="79">
        <f>H12+I12</f>
        <v>3900</v>
      </c>
      <c r="K12" s="9">
        <f>J12-F12</f>
        <v>1500</v>
      </c>
      <c r="L12" s="8">
        <f>IF(F12="","NEW",K12/F12)</f>
        <v>0.625</v>
      </c>
    </row>
    <row r="13" spans="1:12" x14ac:dyDescent="0.35">
      <c r="A13" s="77"/>
      <c r="B13" s="80"/>
      <c r="C13" s="17"/>
      <c r="D13" s="16"/>
      <c r="E13" s="16"/>
      <c r="F13" s="79"/>
      <c r="G13" s="16"/>
      <c r="H13" s="16"/>
      <c r="I13" s="16"/>
      <c r="J13" s="16"/>
      <c r="K13" s="9"/>
      <c r="L13" s="8"/>
    </row>
    <row r="14" spans="1:12" ht="16.75" thickBot="1" x14ac:dyDescent="0.4">
      <c r="A14" s="77"/>
      <c r="B14" s="438" t="s">
        <v>40</v>
      </c>
      <c r="C14" s="17"/>
      <c r="D14" s="16"/>
      <c r="E14" s="16"/>
      <c r="F14" s="79"/>
      <c r="G14" s="16"/>
      <c r="H14" s="16"/>
      <c r="I14" s="16"/>
      <c r="J14" s="16"/>
      <c r="K14" s="9"/>
      <c r="L14" s="8"/>
    </row>
    <row r="15" spans="1:12" x14ac:dyDescent="0.35">
      <c r="A15" s="77">
        <f>+A12+1</f>
        <v>5</v>
      </c>
      <c r="B15" s="80" t="s">
        <v>41</v>
      </c>
      <c r="C15" s="17" t="s">
        <v>11</v>
      </c>
      <c r="D15" s="16">
        <v>950</v>
      </c>
      <c r="E15" s="16"/>
      <c r="F15" s="79">
        <f>SUM(D15:E15)</f>
        <v>950</v>
      </c>
      <c r="G15" s="16"/>
      <c r="H15" s="16">
        <v>1046</v>
      </c>
      <c r="I15" s="16"/>
      <c r="J15" s="79">
        <f>H15+I15</f>
        <v>1046</v>
      </c>
      <c r="K15" s="9">
        <f>J15-F15</f>
        <v>96</v>
      </c>
      <c r="L15" s="8">
        <f>IF(F15="","NEW",K15/F15)</f>
        <v>0.10105263157894737</v>
      </c>
    </row>
    <row r="16" spans="1:12" x14ac:dyDescent="0.35">
      <c r="A16" s="77">
        <f>+A15+1</f>
        <v>6</v>
      </c>
      <c r="B16" s="80" t="s">
        <v>42</v>
      </c>
      <c r="C16" s="17" t="s">
        <v>11</v>
      </c>
      <c r="D16" s="16">
        <v>950</v>
      </c>
      <c r="E16" s="16"/>
      <c r="F16" s="79">
        <f>SUM(D16:E16)</f>
        <v>950</v>
      </c>
      <c r="G16" s="16"/>
      <c r="H16" s="16">
        <v>1046</v>
      </c>
      <c r="I16" s="16"/>
      <c r="J16" s="79">
        <f>H16+I16</f>
        <v>1046</v>
      </c>
      <c r="K16" s="9">
        <f>J16-F16</f>
        <v>96</v>
      </c>
      <c r="L16" s="8">
        <f>IF(F16="","NEW",K16/F16)</f>
        <v>0.10105263157894737</v>
      </c>
    </row>
    <row r="17" spans="1:12" x14ac:dyDescent="0.35">
      <c r="A17" s="77">
        <f t="shared" ref="A17:A19" si="0">+A16+1</f>
        <v>7</v>
      </c>
      <c r="B17" s="80" t="s">
        <v>43</v>
      </c>
      <c r="C17" s="17" t="s">
        <v>11</v>
      </c>
      <c r="D17" s="16">
        <v>650</v>
      </c>
      <c r="E17" s="16"/>
      <c r="F17" s="79">
        <f>SUM(D17:E17)</f>
        <v>650</v>
      </c>
      <c r="G17" s="16"/>
      <c r="H17" s="16">
        <v>715</v>
      </c>
      <c r="I17" s="16"/>
      <c r="J17" s="79">
        <f>H17+I17</f>
        <v>715</v>
      </c>
      <c r="K17" s="9">
        <f>J17-F17</f>
        <v>65</v>
      </c>
      <c r="L17" s="8">
        <f>IF(F17="","NEW",K17/F17)</f>
        <v>0.1</v>
      </c>
    </row>
    <row r="18" spans="1:12" x14ac:dyDescent="0.35">
      <c r="A18" s="77">
        <f t="shared" si="0"/>
        <v>8</v>
      </c>
      <c r="B18" s="80" t="s">
        <v>44</v>
      </c>
      <c r="C18" s="17" t="s">
        <v>11</v>
      </c>
      <c r="D18" s="16">
        <v>650</v>
      </c>
      <c r="E18" s="16"/>
      <c r="F18" s="79">
        <f>SUM(D18:E18)</f>
        <v>650</v>
      </c>
      <c r="G18" s="16"/>
      <c r="H18" s="16">
        <v>715</v>
      </c>
      <c r="I18" s="16"/>
      <c r="J18" s="79">
        <f>H18+I18</f>
        <v>715</v>
      </c>
      <c r="K18" s="9">
        <f>J18-F18</f>
        <v>65</v>
      </c>
      <c r="L18" s="8">
        <f>IF(F18="","NEW",K18/F18)</f>
        <v>0.1</v>
      </c>
    </row>
    <row r="19" spans="1:12" x14ac:dyDescent="0.35">
      <c r="A19" s="77">
        <f t="shared" si="0"/>
        <v>9</v>
      </c>
      <c r="B19" s="80" t="s">
        <v>45</v>
      </c>
      <c r="C19" s="17" t="s">
        <v>11</v>
      </c>
      <c r="D19" s="16">
        <v>950</v>
      </c>
      <c r="E19" s="16"/>
      <c r="F19" s="79">
        <f>SUM(D19:E19)</f>
        <v>950</v>
      </c>
      <c r="G19" s="16"/>
      <c r="H19" s="16">
        <v>1046</v>
      </c>
      <c r="I19" s="16"/>
      <c r="J19" s="79">
        <f>H19+I19</f>
        <v>1046</v>
      </c>
      <c r="K19" s="9">
        <f>J19-F19</f>
        <v>96</v>
      </c>
      <c r="L19" s="8">
        <f>IF(F19="","NEW",K19/F19)</f>
        <v>0.10105263157894737</v>
      </c>
    </row>
    <row r="20" spans="1:12" x14ac:dyDescent="0.35">
      <c r="A20" s="77"/>
      <c r="B20" s="80"/>
      <c r="C20" s="17"/>
      <c r="D20" s="16"/>
      <c r="E20" s="16"/>
      <c r="F20" s="79"/>
      <c r="G20" s="16"/>
      <c r="H20" s="16"/>
      <c r="I20" s="16"/>
      <c r="J20" s="16"/>
      <c r="K20" s="9"/>
      <c r="L20" s="8"/>
    </row>
    <row r="21" spans="1:12" ht="16.75" thickBot="1" x14ac:dyDescent="0.4">
      <c r="A21" s="77"/>
      <c r="B21" s="438" t="s">
        <v>46</v>
      </c>
      <c r="C21" s="17"/>
      <c r="D21" s="16"/>
      <c r="E21" s="16"/>
      <c r="F21" s="79"/>
      <c r="G21" s="16"/>
      <c r="H21" s="16"/>
      <c r="I21" s="16"/>
      <c r="J21" s="16"/>
      <c r="K21" s="9"/>
      <c r="L21" s="8"/>
    </row>
    <row r="22" spans="1:12" ht="30" x14ac:dyDescent="0.35">
      <c r="A22" s="77">
        <f>A19+1</f>
        <v>10</v>
      </c>
      <c r="B22" s="80" t="s">
        <v>47</v>
      </c>
      <c r="C22" s="17" t="s">
        <v>11</v>
      </c>
      <c r="D22" s="16">
        <v>1510</v>
      </c>
      <c r="E22" s="16"/>
      <c r="F22" s="79">
        <f>SUM(D22:E22)</f>
        <v>1510</v>
      </c>
      <c r="G22" s="16"/>
      <c r="H22" s="16">
        <v>1662</v>
      </c>
      <c r="I22" s="16"/>
      <c r="J22" s="79">
        <f>H22+I22</f>
        <v>1662</v>
      </c>
      <c r="K22" s="9">
        <f>J22-F22</f>
        <v>152</v>
      </c>
      <c r="L22" s="8">
        <f>IF(F22="","NEW",K22/F22)</f>
        <v>0.10066225165562914</v>
      </c>
    </row>
    <row r="23" spans="1:12" ht="45" x14ac:dyDescent="0.35">
      <c r="A23" s="77">
        <f>A22+1</f>
        <v>11</v>
      </c>
      <c r="B23" s="80" t="s">
        <v>48</v>
      </c>
      <c r="C23" s="17" t="s">
        <v>11</v>
      </c>
      <c r="D23" s="16">
        <v>1880</v>
      </c>
      <c r="E23" s="16"/>
      <c r="F23" s="79">
        <f>SUM(D23:E23)</f>
        <v>1880</v>
      </c>
      <c r="G23" s="16"/>
      <c r="H23" s="16">
        <v>2070</v>
      </c>
      <c r="I23" s="16"/>
      <c r="J23" s="79">
        <f>H23+I23</f>
        <v>2070</v>
      </c>
      <c r="K23" s="9">
        <f>J23-F23</f>
        <v>190</v>
      </c>
      <c r="L23" s="8">
        <f>IF(F23="","NEW",K23/F23)</f>
        <v>0.10106382978723404</v>
      </c>
    </row>
    <row r="24" spans="1:12" x14ac:dyDescent="0.35">
      <c r="A24" s="77"/>
      <c r="B24" s="80"/>
      <c r="C24" s="17"/>
      <c r="D24" s="16"/>
      <c r="E24" s="16"/>
      <c r="F24" s="79"/>
      <c r="G24" s="16"/>
      <c r="H24" s="16"/>
      <c r="I24" s="16"/>
      <c r="J24" s="16"/>
      <c r="K24" s="9"/>
      <c r="L24" s="8"/>
    </row>
    <row r="25" spans="1:12" ht="16.75" thickBot="1" x14ac:dyDescent="0.4">
      <c r="A25" s="77"/>
      <c r="B25" s="438" t="s">
        <v>49</v>
      </c>
      <c r="C25" s="17"/>
      <c r="D25" s="16"/>
      <c r="E25" s="16"/>
      <c r="F25" s="79"/>
      <c r="G25" s="16"/>
      <c r="H25" s="16"/>
      <c r="I25" s="16"/>
      <c r="J25" s="16"/>
      <c r="K25" s="9"/>
      <c r="L25" s="8"/>
    </row>
    <row r="26" spans="1:12" x14ac:dyDescent="0.35">
      <c r="A26" s="77">
        <f>A23+1</f>
        <v>12</v>
      </c>
      <c r="B26" s="80" t="s">
        <v>41</v>
      </c>
      <c r="C26" s="17" t="s">
        <v>11</v>
      </c>
      <c r="D26" s="16">
        <v>260</v>
      </c>
      <c r="E26" s="16"/>
      <c r="F26" s="79">
        <f>SUM(D26:E26)</f>
        <v>260</v>
      </c>
      <c r="G26" s="16"/>
      <c r="H26" s="16">
        <v>286</v>
      </c>
      <c r="I26" s="16"/>
      <c r="J26" s="79">
        <f>H26+I26</f>
        <v>286</v>
      </c>
      <c r="K26" s="9">
        <f>J26-F26</f>
        <v>26</v>
      </c>
      <c r="L26" s="8">
        <f>IF(F26="","NEW",K26/F26)</f>
        <v>0.1</v>
      </c>
    </row>
    <row r="27" spans="1:12" x14ac:dyDescent="0.35">
      <c r="A27" s="77">
        <f>A26+1</f>
        <v>13</v>
      </c>
      <c r="B27" s="80" t="s">
        <v>50</v>
      </c>
      <c r="C27" s="17" t="s">
        <v>11</v>
      </c>
      <c r="D27" s="16">
        <v>260</v>
      </c>
      <c r="E27" s="16"/>
      <c r="F27" s="79">
        <f>SUM(D27:E27)</f>
        <v>260</v>
      </c>
      <c r="G27" s="16"/>
      <c r="H27" s="16">
        <v>286</v>
      </c>
      <c r="I27" s="16"/>
      <c r="J27" s="79">
        <f>H27+I27</f>
        <v>286</v>
      </c>
      <c r="K27" s="9">
        <f>J27-F27</f>
        <v>26</v>
      </c>
      <c r="L27" s="8">
        <f>IF(F27="","NEW",K27/F27)</f>
        <v>0.1</v>
      </c>
    </row>
    <row r="28" spans="1:12" ht="15.45" x14ac:dyDescent="0.35">
      <c r="A28" s="77"/>
      <c r="B28" s="21"/>
      <c r="C28" s="17"/>
      <c r="D28" s="16"/>
      <c r="E28" s="16"/>
      <c r="F28" s="79"/>
      <c r="G28" s="16"/>
      <c r="H28" s="16"/>
      <c r="I28" s="16"/>
      <c r="J28" s="16"/>
      <c r="K28" s="9"/>
      <c r="L28" s="8"/>
    </row>
    <row r="29" spans="1:12" ht="16.75" thickBot="1" x14ac:dyDescent="0.4">
      <c r="A29" s="77"/>
      <c r="B29" s="438" t="s">
        <v>51</v>
      </c>
      <c r="C29" s="17"/>
      <c r="D29" s="16"/>
      <c r="E29" s="16"/>
      <c r="F29" s="79"/>
      <c r="G29" s="16"/>
      <c r="H29" s="16"/>
      <c r="I29" s="16"/>
      <c r="J29" s="16"/>
      <c r="K29" s="9"/>
      <c r="L29" s="8"/>
    </row>
    <row r="30" spans="1:12" x14ac:dyDescent="0.35">
      <c r="A30" s="77">
        <f>A27+1</f>
        <v>14</v>
      </c>
      <c r="B30" s="80" t="s">
        <v>52</v>
      </c>
      <c r="C30" s="17" t="s">
        <v>11</v>
      </c>
      <c r="D30" s="16">
        <v>121.67</v>
      </c>
      <c r="E30" s="16">
        <f>ROUND(D30*0.2,2)</f>
        <v>24.33</v>
      </c>
      <c r="F30" s="16">
        <f>SUM(D30:E30)</f>
        <v>146</v>
      </c>
      <c r="G30" s="16"/>
      <c r="H30" s="16">
        <v>134</v>
      </c>
      <c r="I30" s="16">
        <f>ROUND(H30*0.2,2)</f>
        <v>26.8</v>
      </c>
      <c r="J30" s="16">
        <f>SUM(H30:I30)</f>
        <v>160.80000000000001</v>
      </c>
      <c r="K30" s="9">
        <f>J30-F30</f>
        <v>14.800000000000011</v>
      </c>
      <c r="L30" s="8">
        <f>IF(F30="","NEW",K30/F30)</f>
        <v>0.10136986301369871</v>
      </c>
    </row>
    <row r="31" spans="1:12" x14ac:dyDescent="0.35">
      <c r="A31" s="77">
        <f>A30+1</f>
        <v>15</v>
      </c>
      <c r="B31" s="80" t="s">
        <v>53</v>
      </c>
      <c r="C31" s="17" t="s">
        <v>11</v>
      </c>
      <c r="D31" s="16">
        <v>104.17</v>
      </c>
      <c r="E31" s="16">
        <f>ROUND(D31*0.2,2)</f>
        <v>20.83</v>
      </c>
      <c r="F31" s="16">
        <f>SUM(D31:E31)</f>
        <v>125</v>
      </c>
      <c r="G31" s="16"/>
      <c r="H31" s="16">
        <v>114.67</v>
      </c>
      <c r="I31" s="16">
        <f>ROUND(H31*0.2,2)</f>
        <v>22.93</v>
      </c>
      <c r="J31" s="16">
        <f>SUM(H31:I31)</f>
        <v>137.6</v>
      </c>
      <c r="K31" s="9">
        <f>J31-F31</f>
        <v>12.599999999999994</v>
      </c>
      <c r="L31" s="8">
        <f>IF(F31="","NEW",K31/F31)</f>
        <v>0.10079999999999996</v>
      </c>
    </row>
    <row r="32" spans="1:12" x14ac:dyDescent="0.35">
      <c r="A32" s="77">
        <f>A31+1</f>
        <v>16</v>
      </c>
      <c r="B32" s="80" t="s">
        <v>54</v>
      </c>
      <c r="C32" s="17" t="s">
        <v>11</v>
      </c>
      <c r="D32" s="16">
        <v>65</v>
      </c>
      <c r="E32" s="16">
        <f>ROUND(D32*0.2,2)</f>
        <v>13</v>
      </c>
      <c r="F32" s="16">
        <f>SUM(D32:E32)</f>
        <v>78</v>
      </c>
      <c r="G32" s="16"/>
      <c r="H32" s="16">
        <v>71.58</v>
      </c>
      <c r="I32" s="16">
        <f>ROUND(H32*0.2,2)</f>
        <v>14.32</v>
      </c>
      <c r="J32" s="16">
        <f>SUM(H32:I32)</f>
        <v>85.9</v>
      </c>
      <c r="K32" s="9">
        <f>J32-F32</f>
        <v>7.9000000000000057</v>
      </c>
      <c r="L32" s="8">
        <f>IF(F32="","NEW",K32/F32)</f>
        <v>0.10128205128205135</v>
      </c>
    </row>
    <row r="33" spans="1:12" x14ac:dyDescent="0.35">
      <c r="A33" s="77">
        <f>A32+1</f>
        <v>17</v>
      </c>
      <c r="B33" s="80" t="s">
        <v>55</v>
      </c>
      <c r="C33" s="17" t="s">
        <v>11</v>
      </c>
      <c r="D33" s="16">
        <v>86.67</v>
      </c>
      <c r="E33" s="16">
        <f>ROUND(D33*0.2,2)</f>
        <v>17.329999999999998</v>
      </c>
      <c r="F33" s="16">
        <f>SUM(D33:E33)</f>
        <v>104</v>
      </c>
      <c r="G33" s="16"/>
      <c r="H33" s="16">
        <v>95.42</v>
      </c>
      <c r="I33" s="16">
        <f>ROUND(H33*0.2,2)</f>
        <v>19.079999999999998</v>
      </c>
      <c r="J33" s="16">
        <f>SUM(H33:I33)</f>
        <v>114.5</v>
      </c>
      <c r="K33" s="9">
        <f>J33-F33</f>
        <v>10.5</v>
      </c>
      <c r="L33" s="8">
        <f>IF(F33="","NEW",K33/F33)</f>
        <v>0.10096153846153846</v>
      </c>
    </row>
    <row r="34" spans="1:12" x14ac:dyDescent="0.35">
      <c r="A34" s="77">
        <f>A33+1</f>
        <v>18</v>
      </c>
      <c r="B34" s="80" t="s">
        <v>56</v>
      </c>
      <c r="C34" s="17" t="s">
        <v>11</v>
      </c>
      <c r="D34" s="550" t="s">
        <v>57</v>
      </c>
      <c r="E34" s="551"/>
      <c r="F34" s="552"/>
      <c r="G34" s="16"/>
      <c r="H34" s="550" t="s">
        <v>57</v>
      </c>
      <c r="I34" s="551"/>
      <c r="J34" s="552"/>
      <c r="K34" s="9"/>
      <c r="L34" s="8"/>
    </row>
    <row r="35" spans="1:12" x14ac:dyDescent="0.35">
      <c r="A35" s="77"/>
      <c r="B35" s="80"/>
      <c r="C35" s="17"/>
      <c r="D35" s="16"/>
      <c r="E35" s="16"/>
      <c r="F35" s="79"/>
      <c r="G35" s="16"/>
      <c r="H35" s="16"/>
      <c r="I35" s="16"/>
      <c r="J35" s="16"/>
      <c r="K35" s="9"/>
      <c r="L35" s="8"/>
    </row>
    <row r="36" spans="1:12" ht="16.75" thickBot="1" x14ac:dyDescent="0.4">
      <c r="A36" s="77"/>
      <c r="B36" s="438" t="s">
        <v>58</v>
      </c>
      <c r="C36" s="17"/>
      <c r="D36" s="16"/>
      <c r="E36" s="16"/>
      <c r="F36" s="79"/>
      <c r="G36" s="16"/>
      <c r="H36" s="16"/>
      <c r="I36" s="16"/>
      <c r="J36" s="16"/>
      <c r="K36" s="9"/>
      <c r="L36" s="8"/>
    </row>
    <row r="37" spans="1:12" ht="15.45" x14ac:dyDescent="0.35">
      <c r="A37" s="77">
        <f>A34+1</f>
        <v>19</v>
      </c>
      <c r="B37" s="80" t="s">
        <v>59</v>
      </c>
      <c r="C37" s="17" t="s">
        <v>11</v>
      </c>
      <c r="D37" s="16">
        <v>700</v>
      </c>
      <c r="E37" s="16"/>
      <c r="F37" s="79">
        <f>SUM(D37:E37)</f>
        <v>700</v>
      </c>
      <c r="G37" s="16"/>
      <c r="H37" s="16">
        <v>770</v>
      </c>
      <c r="I37" s="16"/>
      <c r="J37" s="16">
        <f>SUM(H37:I37)</f>
        <v>770</v>
      </c>
      <c r="K37" s="9">
        <f>J37-F37</f>
        <v>70</v>
      </c>
      <c r="L37" s="8">
        <f>IF(F37="","NEW",K37/F37)</f>
        <v>0.1</v>
      </c>
    </row>
    <row r="38" spans="1:12" ht="15.45" x14ac:dyDescent="0.35">
      <c r="A38" s="77">
        <f>A37+1</f>
        <v>20</v>
      </c>
      <c r="B38" s="80" t="s">
        <v>60</v>
      </c>
      <c r="C38" s="17" t="s">
        <v>11</v>
      </c>
      <c r="D38" s="16">
        <v>1000</v>
      </c>
      <c r="E38" s="16"/>
      <c r="F38" s="79">
        <f>SUM(D38:E38)</f>
        <v>1000</v>
      </c>
      <c r="G38" s="16"/>
      <c r="H38" s="16">
        <v>1100</v>
      </c>
      <c r="I38" s="16"/>
      <c r="J38" s="16">
        <f>SUM(H38:I38)</f>
        <v>1100</v>
      </c>
      <c r="K38" s="9">
        <f>J38-F38</f>
        <v>100</v>
      </c>
      <c r="L38" s="8">
        <f>IF(F38="","NEW",K38/F38)</f>
        <v>0.1</v>
      </c>
    </row>
    <row r="39" spans="1:12" x14ac:dyDescent="0.35">
      <c r="A39" s="77"/>
      <c r="B39" s="81"/>
      <c r="C39" s="17"/>
      <c r="D39" s="16"/>
      <c r="E39" s="16"/>
      <c r="F39" s="79"/>
      <c r="G39" s="16"/>
      <c r="H39" s="16"/>
      <c r="I39" s="16"/>
      <c r="J39" s="16"/>
      <c r="K39" s="9"/>
      <c r="L39" s="8"/>
    </row>
    <row r="40" spans="1:12" ht="16.75" thickBot="1" x14ac:dyDescent="0.4">
      <c r="A40" s="77"/>
      <c r="B40" s="438" t="s">
        <v>61</v>
      </c>
      <c r="C40" s="17"/>
      <c r="D40" s="16"/>
      <c r="E40" s="16"/>
      <c r="F40" s="79"/>
      <c r="G40" s="16"/>
      <c r="H40" s="16"/>
      <c r="I40" s="16"/>
      <c r="J40" s="16"/>
      <c r="K40" s="9"/>
      <c r="L40" s="8"/>
    </row>
    <row r="41" spans="1:12" x14ac:dyDescent="0.35">
      <c r="A41" s="82">
        <f>A38+1</f>
        <v>21</v>
      </c>
      <c r="B41" s="80" t="s">
        <v>62</v>
      </c>
      <c r="C41" s="17" t="s">
        <v>11</v>
      </c>
      <c r="D41" s="16">
        <v>635</v>
      </c>
      <c r="E41" s="16"/>
      <c r="F41" s="79">
        <f>SUM(D41:E41)</f>
        <v>635</v>
      </c>
      <c r="G41" s="16"/>
      <c r="H41" s="16">
        <v>700</v>
      </c>
      <c r="I41" s="16"/>
      <c r="J41" s="16">
        <f>SUM(H41:I41)</f>
        <v>700</v>
      </c>
      <c r="K41" s="9">
        <f>J41-F41</f>
        <v>65</v>
      </c>
      <c r="L41" s="8">
        <f>IF(F41="","NEW",K41/F41)</f>
        <v>0.10236220472440945</v>
      </c>
    </row>
    <row r="42" spans="1:12" x14ac:dyDescent="0.35">
      <c r="A42" s="77">
        <f>+A41+1</f>
        <v>22</v>
      </c>
      <c r="B42" s="80" t="s">
        <v>1520</v>
      </c>
      <c r="C42" s="17" t="s">
        <v>11</v>
      </c>
      <c r="D42" s="16">
        <v>1085</v>
      </c>
      <c r="E42" s="16"/>
      <c r="F42" s="79">
        <f>SUM(D42:E42)</f>
        <v>1085</v>
      </c>
      <c r="G42" s="16"/>
      <c r="H42" s="16">
        <v>1195</v>
      </c>
      <c r="I42" s="16"/>
      <c r="J42" s="16">
        <f>SUM(H42:I42)</f>
        <v>1195</v>
      </c>
      <c r="K42" s="9">
        <f>J42-F42</f>
        <v>110</v>
      </c>
      <c r="L42" s="8">
        <f>IF(F42="","NEW",K42/F42)</f>
        <v>0.10138248847926268</v>
      </c>
    </row>
    <row r="43" spans="1:12" x14ac:dyDescent="0.35">
      <c r="A43" s="77"/>
      <c r="B43" s="80"/>
      <c r="C43" s="17"/>
      <c r="D43" s="16"/>
      <c r="E43" s="16"/>
      <c r="F43" s="79"/>
      <c r="G43" s="16"/>
      <c r="H43" s="16"/>
      <c r="I43" s="16"/>
      <c r="J43" s="16"/>
      <c r="K43" s="9"/>
      <c r="L43" s="8"/>
    </row>
    <row r="44" spans="1:12" ht="16.75" thickBot="1" x14ac:dyDescent="0.4">
      <c r="A44" s="77"/>
      <c r="B44" s="438" t="s">
        <v>63</v>
      </c>
      <c r="C44" s="17"/>
      <c r="D44" s="16"/>
      <c r="E44" s="16"/>
      <c r="F44" s="79"/>
      <c r="G44" s="16"/>
      <c r="H44" s="16"/>
      <c r="I44" s="16"/>
      <c r="J44" s="16"/>
      <c r="K44" s="9"/>
      <c r="L44" s="8"/>
    </row>
    <row r="45" spans="1:12" x14ac:dyDescent="0.35">
      <c r="A45" s="77">
        <f>+A42+1</f>
        <v>23</v>
      </c>
      <c r="B45" s="80" t="s">
        <v>41</v>
      </c>
      <c r="C45" s="17" t="s">
        <v>11</v>
      </c>
      <c r="D45" s="16">
        <v>315</v>
      </c>
      <c r="E45" s="16"/>
      <c r="F45" s="79">
        <f>SUM(D45:E45)</f>
        <v>315</v>
      </c>
      <c r="G45" s="16"/>
      <c r="H45" s="16">
        <v>347</v>
      </c>
      <c r="I45" s="16"/>
      <c r="J45" s="16">
        <f>SUM(H45:I45)</f>
        <v>347</v>
      </c>
      <c r="K45" s="9">
        <f>J45-F45</f>
        <v>32</v>
      </c>
      <c r="L45" s="8">
        <f>IF(F45="","NEW",K45/F45)</f>
        <v>0.10158730158730159</v>
      </c>
    </row>
    <row r="46" spans="1:12" x14ac:dyDescent="0.35">
      <c r="A46" s="77">
        <f>+A45+1</f>
        <v>24</v>
      </c>
      <c r="B46" s="80" t="s">
        <v>64</v>
      </c>
      <c r="C46" s="17" t="s">
        <v>11</v>
      </c>
      <c r="D46" s="16">
        <v>315</v>
      </c>
      <c r="E46" s="16"/>
      <c r="F46" s="79">
        <f>SUM(D46:E46)</f>
        <v>315</v>
      </c>
      <c r="G46" s="16"/>
      <c r="H46" s="16">
        <v>347</v>
      </c>
      <c r="I46" s="16"/>
      <c r="J46" s="16">
        <f>SUM(H46:I46)</f>
        <v>347</v>
      </c>
      <c r="K46" s="9">
        <f>J46-F46</f>
        <v>32</v>
      </c>
      <c r="L46" s="8">
        <f>IF(F46="","NEW",K46/F46)</f>
        <v>0.10158730158730159</v>
      </c>
    </row>
    <row r="47" spans="1:12" x14ac:dyDescent="0.35">
      <c r="A47" s="77"/>
      <c r="B47" s="80"/>
      <c r="C47" s="17"/>
      <c r="D47" s="16"/>
      <c r="E47" s="16"/>
      <c r="F47" s="79"/>
      <c r="G47" s="16"/>
      <c r="H47" s="16"/>
      <c r="I47" s="16"/>
      <c r="J47" s="16"/>
      <c r="K47" s="9"/>
      <c r="L47" s="8"/>
    </row>
    <row r="48" spans="1:12" ht="16.75" thickBot="1" x14ac:dyDescent="0.4">
      <c r="A48" s="77"/>
      <c r="B48" s="438" t="s">
        <v>65</v>
      </c>
      <c r="C48" s="17"/>
      <c r="D48" s="16"/>
      <c r="E48" s="16"/>
      <c r="F48" s="79"/>
      <c r="G48" s="16"/>
      <c r="H48" s="16"/>
      <c r="I48" s="16"/>
      <c r="J48" s="16"/>
      <c r="K48" s="9"/>
      <c r="L48" s="8"/>
    </row>
    <row r="49" spans="1:12" x14ac:dyDescent="0.35">
      <c r="A49" s="77">
        <f>A46+1</f>
        <v>25</v>
      </c>
      <c r="B49" s="80" t="s">
        <v>66</v>
      </c>
      <c r="C49" s="17" t="s">
        <v>11</v>
      </c>
      <c r="D49" s="16">
        <v>690</v>
      </c>
      <c r="E49" s="16"/>
      <c r="F49" s="79">
        <f>SUM(D49:E49)</f>
        <v>690</v>
      </c>
      <c r="G49" s="16"/>
      <c r="H49" s="16">
        <v>760</v>
      </c>
      <c r="I49" s="16"/>
      <c r="J49" s="16">
        <f>SUM(H49:I49)</f>
        <v>760</v>
      </c>
      <c r="K49" s="9">
        <f>J49-F49</f>
        <v>70</v>
      </c>
      <c r="L49" s="8">
        <f>IF(F49="","NEW",K49/F49)</f>
        <v>0.10144927536231885</v>
      </c>
    </row>
    <row r="50" spans="1:12" x14ac:dyDescent="0.35">
      <c r="A50" s="77"/>
      <c r="B50" s="80"/>
      <c r="C50" s="17"/>
      <c r="D50" s="16"/>
      <c r="E50" s="16"/>
      <c r="F50" s="79"/>
      <c r="G50" s="16"/>
      <c r="H50" s="16"/>
      <c r="I50" s="16"/>
      <c r="J50" s="16"/>
      <c r="K50" s="9"/>
      <c r="L50" s="8"/>
    </row>
    <row r="51" spans="1:12" ht="33" thickBot="1" x14ac:dyDescent="0.4">
      <c r="A51" s="77"/>
      <c r="B51" s="439" t="s">
        <v>67</v>
      </c>
      <c r="C51" s="17"/>
      <c r="D51" s="16"/>
      <c r="E51" s="16"/>
      <c r="F51" s="79"/>
      <c r="G51" s="16"/>
      <c r="H51" s="16"/>
      <c r="I51" s="16"/>
      <c r="J51" s="16"/>
      <c r="K51" s="9"/>
      <c r="L51" s="8"/>
    </row>
    <row r="52" spans="1:12" x14ac:dyDescent="0.35">
      <c r="A52" s="77">
        <f>A49+1</f>
        <v>26</v>
      </c>
      <c r="B52" s="80" t="s">
        <v>68</v>
      </c>
      <c r="C52" s="17" t="s">
        <v>11</v>
      </c>
      <c r="D52" s="550" t="s">
        <v>69</v>
      </c>
      <c r="E52" s="551"/>
      <c r="F52" s="551"/>
      <c r="G52" s="551"/>
      <c r="H52" s="551"/>
      <c r="I52" s="551"/>
      <c r="J52" s="552"/>
      <c r="K52" s="9"/>
      <c r="L52" s="8"/>
    </row>
    <row r="53" spans="1:12" x14ac:dyDescent="0.35">
      <c r="A53" s="77">
        <f>+A52+1</f>
        <v>27</v>
      </c>
      <c r="B53" s="80" t="s">
        <v>70</v>
      </c>
      <c r="C53" s="17" t="s">
        <v>11</v>
      </c>
      <c r="D53" s="550" t="s">
        <v>71</v>
      </c>
      <c r="E53" s="551"/>
      <c r="F53" s="551"/>
      <c r="G53" s="551"/>
      <c r="H53" s="551"/>
      <c r="I53" s="551"/>
      <c r="J53" s="552"/>
      <c r="K53" s="9"/>
      <c r="L53" s="8"/>
    </row>
    <row r="54" spans="1:12" x14ac:dyDescent="0.35">
      <c r="A54" s="77">
        <f>+A53+1</f>
        <v>28</v>
      </c>
      <c r="B54" s="80" t="s">
        <v>72</v>
      </c>
      <c r="C54" s="17" t="s">
        <v>11</v>
      </c>
      <c r="D54" s="550" t="s">
        <v>71</v>
      </c>
      <c r="E54" s="551"/>
      <c r="F54" s="551"/>
      <c r="G54" s="551"/>
      <c r="H54" s="551"/>
      <c r="I54" s="551"/>
      <c r="J54" s="552"/>
      <c r="K54" s="9"/>
      <c r="L54" s="8"/>
    </row>
    <row r="55" spans="1:12" x14ac:dyDescent="0.35">
      <c r="A55" s="77">
        <f>+A54+1</f>
        <v>29</v>
      </c>
      <c r="B55" s="80" t="s">
        <v>73</v>
      </c>
      <c r="C55" s="17" t="s">
        <v>11</v>
      </c>
      <c r="D55" s="550" t="s">
        <v>71</v>
      </c>
      <c r="E55" s="551"/>
      <c r="F55" s="551"/>
      <c r="G55" s="551"/>
      <c r="H55" s="551"/>
      <c r="I55" s="551"/>
      <c r="J55" s="552"/>
      <c r="K55" s="9"/>
      <c r="L55" s="8"/>
    </row>
    <row r="56" spans="1:12" x14ac:dyDescent="0.35">
      <c r="A56" s="77"/>
      <c r="B56" s="80"/>
      <c r="C56" s="17"/>
      <c r="D56" s="16"/>
      <c r="E56" s="16"/>
      <c r="F56" s="79"/>
      <c r="G56" s="16"/>
      <c r="H56" s="16"/>
      <c r="I56" s="16"/>
      <c r="J56" s="16"/>
      <c r="K56" s="9"/>
      <c r="L56" s="8"/>
    </row>
    <row r="57" spans="1:12" ht="16.75" thickBot="1" x14ac:dyDescent="0.4">
      <c r="A57" s="77"/>
      <c r="B57" s="438" t="s">
        <v>74</v>
      </c>
      <c r="C57" s="17"/>
      <c r="D57" s="16"/>
      <c r="E57" s="16"/>
      <c r="F57" s="16"/>
      <c r="G57" s="16"/>
      <c r="H57" s="16"/>
      <c r="I57" s="16"/>
      <c r="J57" s="16"/>
      <c r="K57" s="9"/>
      <c r="L57" s="8"/>
    </row>
    <row r="58" spans="1:12" x14ac:dyDescent="0.35">
      <c r="A58" s="77">
        <f>+A55+1</f>
        <v>30</v>
      </c>
      <c r="B58" s="80" t="s">
        <v>75</v>
      </c>
      <c r="C58" s="17" t="s">
        <v>11</v>
      </c>
      <c r="D58" s="16">
        <v>221.67</v>
      </c>
      <c r="E58" s="16">
        <f>ROUND(D58*0.2,2)</f>
        <v>44.33</v>
      </c>
      <c r="F58" s="79">
        <f>SUM(D58:E58)</f>
        <v>266</v>
      </c>
      <c r="G58" s="16"/>
      <c r="H58" s="16">
        <v>243.33</v>
      </c>
      <c r="I58" s="16">
        <f>ROUND(H58*0.2,2)</f>
        <v>48.67</v>
      </c>
      <c r="J58" s="16">
        <f>SUM(H58:I58)</f>
        <v>292</v>
      </c>
      <c r="K58" s="9">
        <f>J58-F58</f>
        <v>26</v>
      </c>
      <c r="L58" s="8">
        <f>IF(F58="","NEW",K58/F58)</f>
        <v>9.7744360902255634E-2</v>
      </c>
    </row>
    <row r="59" spans="1:12" ht="30" x14ac:dyDescent="0.35">
      <c r="A59" s="77">
        <f>+A58+1</f>
        <v>31</v>
      </c>
      <c r="B59" s="78" t="s">
        <v>1522</v>
      </c>
      <c r="C59" s="17" t="s">
        <v>11</v>
      </c>
      <c r="D59" s="16">
        <v>69.17</v>
      </c>
      <c r="E59" s="16">
        <f>ROUND(D59*0.2,2)</f>
        <v>13.83</v>
      </c>
      <c r="F59" s="79">
        <f>SUM(D59:E59)</f>
        <v>83</v>
      </c>
      <c r="G59" s="16"/>
      <c r="H59" s="16">
        <v>75.83</v>
      </c>
      <c r="I59" s="16">
        <f>ROUND(H59*0.2,2)</f>
        <v>15.17</v>
      </c>
      <c r="J59" s="16">
        <f>SUM(H59:I59)</f>
        <v>91</v>
      </c>
      <c r="K59" s="9">
        <f>J59-F59</f>
        <v>8</v>
      </c>
      <c r="L59" s="8">
        <f>IF(F59="","NEW",K59/F59)</f>
        <v>9.6385542168674704E-2</v>
      </c>
    </row>
    <row r="60" spans="1:12" ht="30" x14ac:dyDescent="0.35">
      <c r="A60" s="77">
        <f>+A59+1</f>
        <v>32</v>
      </c>
      <c r="B60" s="80" t="s">
        <v>1521</v>
      </c>
      <c r="C60" s="17" t="s">
        <v>11</v>
      </c>
      <c r="D60" s="16">
        <v>135</v>
      </c>
      <c r="E60" s="16">
        <f>ROUND(D60*0.2,2)</f>
        <v>27</v>
      </c>
      <c r="F60" s="79">
        <f>SUM(D60:E60)</f>
        <v>162</v>
      </c>
      <c r="G60" s="16"/>
      <c r="H60" s="16">
        <v>148.33000000000001</v>
      </c>
      <c r="I60" s="16">
        <f>ROUND(H60*0.2,2)</f>
        <v>29.67</v>
      </c>
      <c r="J60" s="16">
        <f>SUM(H60:I60)</f>
        <v>178</v>
      </c>
      <c r="K60" s="9">
        <f>J60-F60</f>
        <v>16</v>
      </c>
      <c r="L60" s="8">
        <f>IF(F60="","NEW",K60/F60)</f>
        <v>9.8765432098765427E-2</v>
      </c>
    </row>
    <row r="61" spans="1:12" x14ac:dyDescent="0.35">
      <c r="A61" s="77">
        <f>+A60+1</f>
        <v>33</v>
      </c>
      <c r="B61" s="78" t="s">
        <v>76</v>
      </c>
      <c r="C61" s="17" t="s">
        <v>11</v>
      </c>
      <c r="D61" s="16">
        <v>135</v>
      </c>
      <c r="E61" s="16">
        <f>ROUND(D61*0.2,2)</f>
        <v>27</v>
      </c>
      <c r="F61" s="79">
        <f>SUM(D61:E61)</f>
        <v>162</v>
      </c>
      <c r="G61" s="16"/>
      <c r="H61" s="16">
        <v>148.33000000000001</v>
      </c>
      <c r="I61" s="16">
        <f>ROUND(H61*0.2,2)</f>
        <v>29.67</v>
      </c>
      <c r="J61" s="16">
        <f>SUM(H61:I61)</f>
        <v>178</v>
      </c>
      <c r="K61" s="9">
        <f>J61-F61</f>
        <v>16</v>
      </c>
      <c r="L61" s="8">
        <f>IF(F61="","NEW",K61/F61)</f>
        <v>9.8765432098765427E-2</v>
      </c>
    </row>
    <row r="62" spans="1:12" ht="30" x14ac:dyDescent="0.35">
      <c r="A62" s="77">
        <f>+A61+1</f>
        <v>34</v>
      </c>
      <c r="B62" s="80" t="s">
        <v>1523</v>
      </c>
      <c r="C62" s="17" t="s">
        <v>11</v>
      </c>
      <c r="D62" s="16">
        <v>108.33</v>
      </c>
      <c r="E62" s="16">
        <f>ROUND(D62*0.2,2)</f>
        <v>21.67</v>
      </c>
      <c r="F62" s="79">
        <f>SUM(D62:E62)</f>
        <v>130</v>
      </c>
      <c r="G62" s="16"/>
      <c r="H62" s="16">
        <v>119.17</v>
      </c>
      <c r="I62" s="16">
        <f>ROUND(H62*0.2,2)</f>
        <v>23.83</v>
      </c>
      <c r="J62" s="16">
        <f>SUM(H62:I62)</f>
        <v>143</v>
      </c>
      <c r="K62" s="9">
        <f>J62-F62</f>
        <v>13</v>
      </c>
      <c r="L62" s="8">
        <f>IF(F62="","NEW",K62/F62)</f>
        <v>0.1</v>
      </c>
    </row>
    <row r="63" spans="1:12" x14ac:dyDescent="0.35">
      <c r="A63" s="77"/>
      <c r="B63" s="78"/>
      <c r="C63" s="17"/>
      <c r="D63" s="16"/>
      <c r="E63" s="16"/>
      <c r="F63" s="79"/>
      <c r="G63" s="16"/>
      <c r="H63" s="16"/>
      <c r="I63" s="16"/>
      <c r="J63" s="16"/>
      <c r="K63" s="9"/>
      <c r="L63" s="8"/>
    </row>
    <row r="64" spans="1:12" ht="16.75" thickBot="1" x14ac:dyDescent="0.4">
      <c r="A64" s="77"/>
      <c r="B64" s="438" t="s">
        <v>77</v>
      </c>
      <c r="C64" s="17"/>
      <c r="D64" s="16"/>
      <c r="E64" s="16"/>
      <c r="F64" s="16"/>
      <c r="G64" s="16"/>
      <c r="H64" s="16"/>
      <c r="I64" s="16"/>
      <c r="J64" s="16"/>
      <c r="K64" s="9"/>
      <c r="L64" s="8"/>
    </row>
    <row r="65" spans="1:12" x14ac:dyDescent="0.35">
      <c r="A65" s="77">
        <f>+A62+1</f>
        <v>35</v>
      </c>
      <c r="B65" s="80" t="s">
        <v>78</v>
      </c>
      <c r="C65" s="17" t="s">
        <v>11</v>
      </c>
      <c r="D65" s="16">
        <v>100</v>
      </c>
      <c r="E65" s="16"/>
      <c r="F65" s="79">
        <f>SUM(D65:E65)</f>
        <v>100</v>
      </c>
      <c r="G65" s="16"/>
      <c r="H65" s="16">
        <v>110</v>
      </c>
      <c r="I65" s="16"/>
      <c r="J65" s="16">
        <f>SUM(H65:I65)</f>
        <v>110</v>
      </c>
      <c r="K65" s="9">
        <f>J65-F65</f>
        <v>10</v>
      </c>
      <c r="L65" s="8">
        <f>IF(F65="","NEW",K65/F65)</f>
        <v>0.1</v>
      </c>
    </row>
    <row r="66" spans="1:12" x14ac:dyDescent="0.35">
      <c r="A66" s="77">
        <f>+A65+1</f>
        <v>36</v>
      </c>
      <c r="B66" s="80" t="s">
        <v>79</v>
      </c>
      <c r="C66" s="17" t="s">
        <v>11</v>
      </c>
      <c r="D66" s="16">
        <v>100</v>
      </c>
      <c r="E66" s="16"/>
      <c r="F66" s="79">
        <f>SUM(D66:E66)</f>
        <v>100</v>
      </c>
      <c r="G66" s="16"/>
      <c r="H66" s="16">
        <v>110</v>
      </c>
      <c r="I66" s="16"/>
      <c r="J66" s="16">
        <f>SUM(H66:I66)</f>
        <v>110</v>
      </c>
      <c r="K66" s="9">
        <f>J66-F66</f>
        <v>10</v>
      </c>
      <c r="L66" s="8">
        <f>IF(F66="","NEW",K66/F66)</f>
        <v>0.1</v>
      </c>
    </row>
    <row r="67" spans="1:12" x14ac:dyDescent="0.35">
      <c r="A67" s="77"/>
      <c r="B67" s="80"/>
      <c r="C67" s="17"/>
      <c r="D67" s="16"/>
      <c r="E67" s="16"/>
      <c r="F67" s="79"/>
      <c r="G67" s="16"/>
      <c r="H67" s="16"/>
      <c r="I67" s="16"/>
      <c r="J67" s="16"/>
      <c r="K67" s="9"/>
      <c r="L67" s="8"/>
    </row>
    <row r="68" spans="1:12" ht="16.75" thickBot="1" x14ac:dyDescent="0.4">
      <c r="A68" s="77"/>
      <c r="B68" s="438" t="s">
        <v>80</v>
      </c>
      <c r="C68" s="17"/>
      <c r="D68" s="16"/>
      <c r="E68" s="16"/>
      <c r="F68" s="16"/>
      <c r="G68" s="16"/>
      <c r="H68" s="16"/>
      <c r="I68" s="16"/>
      <c r="J68" s="16"/>
      <c r="K68" s="9"/>
      <c r="L68" s="8"/>
    </row>
    <row r="69" spans="1:12" x14ac:dyDescent="0.35">
      <c r="A69" s="77">
        <f>+A66+1</f>
        <v>37</v>
      </c>
      <c r="B69" s="80" t="s">
        <v>81</v>
      </c>
      <c r="C69" s="17" t="s">
        <v>11</v>
      </c>
      <c r="D69" s="550" t="s">
        <v>71</v>
      </c>
      <c r="E69" s="551"/>
      <c r="F69" s="551"/>
      <c r="G69" s="551"/>
      <c r="H69" s="551"/>
      <c r="I69" s="551"/>
      <c r="J69" s="552"/>
      <c r="K69" s="9"/>
      <c r="L69" s="8"/>
    </row>
    <row r="70" spans="1:12" x14ac:dyDescent="0.35">
      <c r="A70" s="77">
        <f>+A69+1</f>
        <v>38</v>
      </c>
      <c r="B70" s="80" t="s">
        <v>82</v>
      </c>
      <c r="C70" s="17" t="s">
        <v>11</v>
      </c>
      <c r="D70" s="550" t="s">
        <v>71</v>
      </c>
      <c r="E70" s="551"/>
      <c r="F70" s="551"/>
      <c r="G70" s="551"/>
      <c r="H70" s="551"/>
      <c r="I70" s="551"/>
      <c r="J70" s="552"/>
      <c r="K70" s="9"/>
      <c r="L70" s="8"/>
    </row>
    <row r="71" spans="1:12" x14ac:dyDescent="0.35">
      <c r="A71" s="77">
        <f>+A70+1</f>
        <v>39</v>
      </c>
      <c r="B71" s="80" t="s">
        <v>83</v>
      </c>
      <c r="C71" s="17" t="s">
        <v>11</v>
      </c>
      <c r="D71" s="16">
        <v>310</v>
      </c>
      <c r="E71" s="16"/>
      <c r="F71" s="79">
        <f>SUM(D71:E71)</f>
        <v>310</v>
      </c>
      <c r="G71" s="16"/>
      <c r="H71" s="16">
        <v>341</v>
      </c>
      <c r="I71" s="16"/>
      <c r="J71" s="16">
        <f>SUM(H71:I71)</f>
        <v>341</v>
      </c>
      <c r="K71" s="9">
        <f>J71-F71</f>
        <v>31</v>
      </c>
      <c r="L71" s="8">
        <f>IF(F71="","NEW",K71/F71)</f>
        <v>0.1</v>
      </c>
    </row>
    <row r="72" spans="1:12" ht="15.45" x14ac:dyDescent="0.35">
      <c r="A72" s="83"/>
      <c r="B72" s="21"/>
      <c r="C72" s="17"/>
      <c r="D72" s="16"/>
      <c r="E72" s="16"/>
      <c r="F72" s="16"/>
      <c r="G72" s="16"/>
      <c r="H72" s="16"/>
      <c r="I72" s="16"/>
      <c r="J72" s="16"/>
      <c r="K72" s="9"/>
      <c r="L72" s="8"/>
    </row>
    <row r="73" spans="1:12" ht="16.75" thickBot="1" x14ac:dyDescent="0.4">
      <c r="A73" s="77"/>
      <c r="B73" s="437" t="s">
        <v>84</v>
      </c>
      <c r="C73" s="17"/>
      <c r="D73" s="16"/>
      <c r="E73" s="16"/>
      <c r="F73" s="16"/>
      <c r="G73" s="16"/>
      <c r="H73" s="16"/>
      <c r="I73" s="16"/>
      <c r="J73" s="16"/>
      <c r="K73" s="9"/>
      <c r="L73" s="8"/>
    </row>
    <row r="74" spans="1:12" x14ac:dyDescent="0.35">
      <c r="A74" s="77">
        <f>+A71+1</f>
        <v>40</v>
      </c>
      <c r="B74" s="78" t="s">
        <v>85</v>
      </c>
      <c r="C74" s="17" t="s">
        <v>11</v>
      </c>
      <c r="D74" s="16">
        <v>162</v>
      </c>
      <c r="E74" s="16"/>
      <c r="F74" s="79">
        <f t="shared" ref="F74:F79" si="1">SUM(D74:E74)</f>
        <v>162</v>
      </c>
      <c r="G74" s="16"/>
      <c r="H74" s="16">
        <v>172</v>
      </c>
      <c r="I74" s="16"/>
      <c r="J74" s="16">
        <f t="shared" ref="J74:J79" si="2">SUM(H74:I74)</f>
        <v>172</v>
      </c>
      <c r="K74" s="9">
        <f t="shared" ref="K74:K79" si="3">J74-F74</f>
        <v>10</v>
      </c>
      <c r="L74" s="8">
        <f t="shared" ref="L74:L79" si="4">IF(F74="","NEW",K74/F74)</f>
        <v>6.1728395061728392E-2</v>
      </c>
    </row>
    <row r="75" spans="1:12" x14ac:dyDescent="0.35">
      <c r="A75" s="77">
        <f>A74+1</f>
        <v>41</v>
      </c>
      <c r="B75" s="80" t="s">
        <v>86</v>
      </c>
      <c r="C75" s="17" t="s">
        <v>11</v>
      </c>
      <c r="D75" s="16">
        <v>600</v>
      </c>
      <c r="E75" s="16"/>
      <c r="F75" s="79">
        <f t="shared" si="1"/>
        <v>600</v>
      </c>
      <c r="G75" s="16"/>
      <c r="H75" s="16">
        <v>660.5</v>
      </c>
      <c r="I75" s="16"/>
      <c r="J75" s="16">
        <f t="shared" si="2"/>
        <v>660.5</v>
      </c>
      <c r="K75" s="9">
        <f t="shared" si="3"/>
        <v>60.5</v>
      </c>
      <c r="L75" s="8">
        <f t="shared" si="4"/>
        <v>0.10083333333333333</v>
      </c>
    </row>
    <row r="76" spans="1:12" x14ac:dyDescent="0.35">
      <c r="A76" s="77">
        <f>+A75+1</f>
        <v>42</v>
      </c>
      <c r="B76" s="80" t="s">
        <v>87</v>
      </c>
      <c r="C76" s="17" t="s">
        <v>11</v>
      </c>
      <c r="D76" s="16">
        <v>94</v>
      </c>
      <c r="E76" s="16"/>
      <c r="F76" s="79">
        <f t="shared" si="1"/>
        <v>94</v>
      </c>
      <c r="G76" s="16"/>
      <c r="H76" s="16">
        <v>104</v>
      </c>
      <c r="I76" s="16"/>
      <c r="J76" s="16">
        <f t="shared" si="2"/>
        <v>104</v>
      </c>
      <c r="K76" s="9">
        <f t="shared" si="3"/>
        <v>10</v>
      </c>
      <c r="L76" s="8">
        <f t="shared" si="4"/>
        <v>0.10638297872340426</v>
      </c>
    </row>
    <row r="77" spans="1:12" x14ac:dyDescent="0.35">
      <c r="A77" s="77">
        <f>+A76+1</f>
        <v>43</v>
      </c>
      <c r="B77" s="80" t="s">
        <v>88</v>
      </c>
      <c r="C77" s="17" t="s">
        <v>11</v>
      </c>
      <c r="D77" s="16">
        <v>42</v>
      </c>
      <c r="E77" s="16"/>
      <c r="F77" s="79">
        <f t="shared" si="1"/>
        <v>42</v>
      </c>
      <c r="G77" s="16"/>
      <c r="H77" s="16">
        <v>47</v>
      </c>
      <c r="I77" s="16"/>
      <c r="J77" s="16">
        <f t="shared" si="2"/>
        <v>47</v>
      </c>
      <c r="K77" s="9">
        <f t="shared" si="3"/>
        <v>5</v>
      </c>
      <c r="L77" s="8">
        <f t="shared" si="4"/>
        <v>0.11904761904761904</v>
      </c>
    </row>
    <row r="78" spans="1:12" x14ac:dyDescent="0.35">
      <c r="A78" s="77">
        <f>+A77+1</f>
        <v>44</v>
      </c>
      <c r="B78" s="80" t="s">
        <v>89</v>
      </c>
      <c r="C78" s="17" t="s">
        <v>11</v>
      </c>
      <c r="D78" s="16">
        <v>42</v>
      </c>
      <c r="E78" s="16"/>
      <c r="F78" s="79">
        <f t="shared" si="1"/>
        <v>42</v>
      </c>
      <c r="G78" s="16"/>
      <c r="H78" s="16">
        <v>47</v>
      </c>
      <c r="I78" s="16"/>
      <c r="J78" s="16">
        <f t="shared" si="2"/>
        <v>47</v>
      </c>
      <c r="K78" s="9">
        <f t="shared" si="3"/>
        <v>5</v>
      </c>
      <c r="L78" s="8">
        <f t="shared" si="4"/>
        <v>0.11904761904761904</v>
      </c>
    </row>
    <row r="79" spans="1:12" x14ac:dyDescent="0.35">
      <c r="A79" s="77">
        <f>+A78+1</f>
        <v>45</v>
      </c>
      <c r="B79" s="80" t="s">
        <v>90</v>
      </c>
      <c r="C79" s="17" t="s">
        <v>11</v>
      </c>
      <c r="D79" s="16">
        <v>21.67</v>
      </c>
      <c r="E79" s="16">
        <f>ROUND(D79*0.2,2)</f>
        <v>4.33</v>
      </c>
      <c r="F79" s="79">
        <f t="shared" si="1"/>
        <v>26</v>
      </c>
      <c r="G79" s="16"/>
      <c r="H79" s="16">
        <v>23.75</v>
      </c>
      <c r="I79" s="16">
        <f>ROUND(H79*0.2,2)</f>
        <v>4.75</v>
      </c>
      <c r="J79" s="16">
        <f t="shared" si="2"/>
        <v>28.5</v>
      </c>
      <c r="K79" s="9">
        <f t="shared" si="3"/>
        <v>2.5</v>
      </c>
      <c r="L79" s="8">
        <f t="shared" si="4"/>
        <v>9.6153846153846159E-2</v>
      </c>
    </row>
    <row r="80" spans="1:12" x14ac:dyDescent="0.35">
      <c r="A80" s="77"/>
      <c r="B80" s="80"/>
      <c r="C80" s="17"/>
      <c r="D80" s="16"/>
      <c r="E80" s="16"/>
      <c r="F80" s="79"/>
      <c r="G80" s="16"/>
      <c r="H80" s="16"/>
      <c r="I80" s="16"/>
      <c r="J80" s="16"/>
      <c r="K80" s="9"/>
      <c r="L80" s="8"/>
    </row>
    <row r="81" spans="1:12" ht="16.75" thickBot="1" x14ac:dyDescent="0.4">
      <c r="A81" s="77"/>
      <c r="B81" s="438" t="s">
        <v>91</v>
      </c>
      <c r="C81" s="84"/>
      <c r="D81" s="85"/>
      <c r="E81" s="85"/>
      <c r="F81" s="85"/>
      <c r="G81" s="85"/>
      <c r="H81" s="85"/>
      <c r="I81" s="85"/>
      <c r="J81" s="85"/>
      <c r="K81" s="86"/>
      <c r="L81" s="87"/>
    </row>
    <row r="82" spans="1:12" x14ac:dyDescent="0.35">
      <c r="A82" s="77">
        <f>+A79+1</f>
        <v>46</v>
      </c>
      <c r="B82" s="80" t="s">
        <v>92</v>
      </c>
      <c r="C82" s="84" t="s">
        <v>11</v>
      </c>
      <c r="D82" s="85">
        <v>1016.67</v>
      </c>
      <c r="E82" s="16">
        <f>ROUND(D82*0.2,2)</f>
        <v>203.33</v>
      </c>
      <c r="F82" s="88">
        <f t="shared" ref="F82:F96" si="5">SUM(D82:E82)</f>
        <v>1220</v>
      </c>
      <c r="G82" s="85"/>
      <c r="H82" s="85">
        <v>1119.17</v>
      </c>
      <c r="I82" s="16">
        <f>ROUND(H82*0.2,2)</f>
        <v>223.83</v>
      </c>
      <c r="J82" s="16">
        <f t="shared" ref="J82:J96" si="6">SUM(H82:I82)</f>
        <v>1343</v>
      </c>
      <c r="K82" s="86">
        <f t="shared" ref="K82:K96" si="7">J82-F82</f>
        <v>123</v>
      </c>
      <c r="L82" s="87">
        <f t="shared" ref="L82:L96" si="8">IF(F82="","NEW",K82/F82)</f>
        <v>0.10081967213114754</v>
      </c>
    </row>
    <row r="83" spans="1:12" x14ac:dyDescent="0.35">
      <c r="A83" s="77">
        <f t="shared" ref="A83:A96" si="9">+A82+1</f>
        <v>47</v>
      </c>
      <c r="B83" s="80" t="s">
        <v>93</v>
      </c>
      <c r="C83" s="84" t="s">
        <v>11</v>
      </c>
      <c r="D83" s="85">
        <v>1350</v>
      </c>
      <c r="E83" s="16">
        <f>ROUND(D83*0.2,2)</f>
        <v>270</v>
      </c>
      <c r="F83" s="88">
        <f t="shared" si="5"/>
        <v>1620</v>
      </c>
      <c r="G83" s="85"/>
      <c r="H83" s="85">
        <v>1490</v>
      </c>
      <c r="I83" s="16">
        <f>ROUND(H83*0.2,2)</f>
        <v>298</v>
      </c>
      <c r="J83" s="16">
        <f t="shared" si="6"/>
        <v>1788</v>
      </c>
      <c r="K83" s="86">
        <f t="shared" si="7"/>
        <v>168</v>
      </c>
      <c r="L83" s="87">
        <f t="shared" si="8"/>
        <v>0.1037037037037037</v>
      </c>
    </row>
    <row r="84" spans="1:12" x14ac:dyDescent="0.35">
      <c r="A84" s="77">
        <f t="shared" si="9"/>
        <v>48</v>
      </c>
      <c r="B84" s="80" t="s">
        <v>94</v>
      </c>
      <c r="C84" s="84" t="s">
        <v>11</v>
      </c>
      <c r="D84" s="85">
        <v>780</v>
      </c>
      <c r="E84" s="85"/>
      <c r="F84" s="88">
        <f t="shared" si="5"/>
        <v>780</v>
      </c>
      <c r="G84" s="85"/>
      <c r="H84" s="85">
        <v>858</v>
      </c>
      <c r="I84" s="85"/>
      <c r="J84" s="16">
        <f t="shared" si="6"/>
        <v>858</v>
      </c>
      <c r="K84" s="86">
        <f t="shared" si="7"/>
        <v>78</v>
      </c>
      <c r="L84" s="87">
        <f t="shared" si="8"/>
        <v>0.1</v>
      </c>
    </row>
    <row r="85" spans="1:12" x14ac:dyDescent="0.35">
      <c r="A85" s="77">
        <f t="shared" si="9"/>
        <v>49</v>
      </c>
      <c r="B85" s="80" t="s">
        <v>95</v>
      </c>
      <c r="C85" s="84" t="s">
        <v>11</v>
      </c>
      <c r="D85" s="85">
        <v>173.33</v>
      </c>
      <c r="E85" s="85">
        <f>ROUND(D85*0.2,2)</f>
        <v>34.67</v>
      </c>
      <c r="F85" s="88">
        <f t="shared" si="5"/>
        <v>208</v>
      </c>
      <c r="G85" s="85"/>
      <c r="H85" s="85">
        <v>191.33</v>
      </c>
      <c r="I85" s="85">
        <f>ROUND(H85*0.2,2)</f>
        <v>38.270000000000003</v>
      </c>
      <c r="J85" s="16">
        <f t="shared" si="6"/>
        <v>229.60000000000002</v>
      </c>
      <c r="K85" s="86">
        <f t="shared" si="7"/>
        <v>21.600000000000023</v>
      </c>
      <c r="L85" s="87">
        <f t="shared" si="8"/>
        <v>0.10384615384615395</v>
      </c>
    </row>
    <row r="86" spans="1:12" x14ac:dyDescent="0.35">
      <c r="A86" s="77">
        <f>+A85+1</f>
        <v>50</v>
      </c>
      <c r="B86" s="80" t="s">
        <v>96</v>
      </c>
      <c r="C86" s="84" t="s">
        <v>11</v>
      </c>
      <c r="D86" s="85">
        <v>247.5</v>
      </c>
      <c r="E86" s="85">
        <f>ROUND(D86*0.2,2)</f>
        <v>49.5</v>
      </c>
      <c r="F86" s="88">
        <f t="shared" si="5"/>
        <v>297</v>
      </c>
      <c r="G86" s="85"/>
      <c r="H86" s="85">
        <v>272.5</v>
      </c>
      <c r="I86" s="85">
        <f>ROUND(H86*0.2,2)</f>
        <v>54.5</v>
      </c>
      <c r="J86" s="16">
        <f t="shared" si="6"/>
        <v>327</v>
      </c>
      <c r="K86" s="86">
        <f t="shared" si="7"/>
        <v>30</v>
      </c>
      <c r="L86" s="87">
        <f t="shared" si="8"/>
        <v>0.10101010101010101</v>
      </c>
    </row>
    <row r="87" spans="1:12" x14ac:dyDescent="0.35">
      <c r="A87" s="77">
        <f t="shared" si="9"/>
        <v>51</v>
      </c>
      <c r="B87" s="80" t="s">
        <v>97</v>
      </c>
      <c r="C87" s="84" t="s">
        <v>11</v>
      </c>
      <c r="D87" s="85">
        <v>287</v>
      </c>
      <c r="E87" s="85"/>
      <c r="F87" s="88">
        <f t="shared" si="5"/>
        <v>287</v>
      </c>
      <c r="G87" s="85"/>
      <c r="H87" s="85">
        <v>315</v>
      </c>
      <c r="I87" s="85"/>
      <c r="J87" s="16">
        <f t="shared" si="6"/>
        <v>315</v>
      </c>
      <c r="K87" s="86">
        <f t="shared" si="7"/>
        <v>28</v>
      </c>
      <c r="L87" s="87">
        <f t="shared" si="8"/>
        <v>9.7560975609756101E-2</v>
      </c>
    </row>
    <row r="88" spans="1:12" x14ac:dyDescent="0.35">
      <c r="A88" s="77">
        <f t="shared" si="9"/>
        <v>52</v>
      </c>
      <c r="B88" s="80" t="s">
        <v>98</v>
      </c>
      <c r="C88" s="84" t="s">
        <v>11</v>
      </c>
      <c r="D88" s="85">
        <v>547</v>
      </c>
      <c r="E88" s="85"/>
      <c r="F88" s="88">
        <f t="shared" si="5"/>
        <v>547</v>
      </c>
      <c r="G88" s="85"/>
      <c r="H88" s="85">
        <v>600</v>
      </c>
      <c r="I88" s="85"/>
      <c r="J88" s="16">
        <f t="shared" si="6"/>
        <v>600</v>
      </c>
      <c r="K88" s="86">
        <f t="shared" si="7"/>
        <v>53</v>
      </c>
      <c r="L88" s="87">
        <f t="shared" si="8"/>
        <v>9.6892138939670927E-2</v>
      </c>
    </row>
    <row r="89" spans="1:12" x14ac:dyDescent="0.35">
      <c r="A89" s="77">
        <f t="shared" si="9"/>
        <v>53</v>
      </c>
      <c r="B89" s="80" t="s">
        <v>99</v>
      </c>
      <c r="C89" s="84" t="s">
        <v>11</v>
      </c>
      <c r="D89" s="85">
        <v>287</v>
      </c>
      <c r="E89" s="85"/>
      <c r="F89" s="88">
        <f t="shared" si="5"/>
        <v>287</v>
      </c>
      <c r="G89" s="85"/>
      <c r="H89" s="85">
        <v>315</v>
      </c>
      <c r="I89" s="85"/>
      <c r="J89" s="16">
        <f t="shared" si="6"/>
        <v>315</v>
      </c>
      <c r="K89" s="86">
        <f t="shared" si="7"/>
        <v>28</v>
      </c>
      <c r="L89" s="87">
        <f t="shared" si="8"/>
        <v>9.7560975609756101E-2</v>
      </c>
    </row>
    <row r="90" spans="1:12" x14ac:dyDescent="0.35">
      <c r="A90" s="77">
        <f t="shared" si="9"/>
        <v>54</v>
      </c>
      <c r="B90" s="80" t="s">
        <v>100</v>
      </c>
      <c r="C90" s="84" t="s">
        <v>11</v>
      </c>
      <c r="D90" s="85">
        <v>190.83</v>
      </c>
      <c r="E90" s="85">
        <f>ROUND(D90*0.2,2)</f>
        <v>38.17</v>
      </c>
      <c r="F90" s="88">
        <f t="shared" si="5"/>
        <v>229</v>
      </c>
      <c r="G90" s="85"/>
      <c r="H90" s="85">
        <v>210</v>
      </c>
      <c r="I90" s="85">
        <f>ROUND(H90*0.2,2)</f>
        <v>42</v>
      </c>
      <c r="J90" s="16">
        <f t="shared" si="6"/>
        <v>252</v>
      </c>
      <c r="K90" s="86">
        <f t="shared" si="7"/>
        <v>23</v>
      </c>
      <c r="L90" s="87">
        <f t="shared" si="8"/>
        <v>0.10043668122270742</v>
      </c>
    </row>
    <row r="91" spans="1:12" x14ac:dyDescent="0.35">
      <c r="A91" s="77">
        <f t="shared" si="9"/>
        <v>55</v>
      </c>
      <c r="B91" s="80" t="s">
        <v>101</v>
      </c>
      <c r="C91" s="84" t="s">
        <v>11</v>
      </c>
      <c r="D91" s="85">
        <v>287</v>
      </c>
      <c r="E91" s="85"/>
      <c r="F91" s="88">
        <f t="shared" si="5"/>
        <v>287</v>
      </c>
      <c r="G91" s="85"/>
      <c r="H91" s="85">
        <v>315</v>
      </c>
      <c r="I91" s="85"/>
      <c r="J91" s="16">
        <f t="shared" si="6"/>
        <v>315</v>
      </c>
      <c r="K91" s="86">
        <f t="shared" si="7"/>
        <v>28</v>
      </c>
      <c r="L91" s="87">
        <f t="shared" si="8"/>
        <v>9.7560975609756101E-2</v>
      </c>
    </row>
    <row r="92" spans="1:12" x14ac:dyDescent="0.35">
      <c r="A92" s="77">
        <f t="shared" si="9"/>
        <v>56</v>
      </c>
      <c r="B92" s="80" t="s">
        <v>102</v>
      </c>
      <c r="C92" s="84" t="s">
        <v>11</v>
      </c>
      <c r="D92" s="85">
        <v>547</v>
      </c>
      <c r="E92" s="85"/>
      <c r="F92" s="88">
        <f t="shared" si="5"/>
        <v>547</v>
      </c>
      <c r="G92" s="85"/>
      <c r="H92" s="85">
        <v>600</v>
      </c>
      <c r="I92" s="85"/>
      <c r="J92" s="16">
        <f t="shared" si="6"/>
        <v>600</v>
      </c>
      <c r="K92" s="86">
        <f t="shared" si="7"/>
        <v>53</v>
      </c>
      <c r="L92" s="87">
        <f t="shared" si="8"/>
        <v>9.6892138939670927E-2</v>
      </c>
    </row>
    <row r="93" spans="1:12" x14ac:dyDescent="0.35">
      <c r="A93" s="77">
        <f t="shared" si="9"/>
        <v>57</v>
      </c>
      <c r="B93" s="80" t="s">
        <v>103</v>
      </c>
      <c r="C93" s="84" t="s">
        <v>11</v>
      </c>
      <c r="D93" s="85">
        <v>287</v>
      </c>
      <c r="E93" s="85"/>
      <c r="F93" s="88">
        <f t="shared" si="5"/>
        <v>287</v>
      </c>
      <c r="G93" s="85"/>
      <c r="H93" s="85">
        <v>315</v>
      </c>
      <c r="I93" s="85"/>
      <c r="J93" s="16">
        <f t="shared" si="6"/>
        <v>315</v>
      </c>
      <c r="K93" s="86">
        <f t="shared" si="7"/>
        <v>28</v>
      </c>
      <c r="L93" s="87">
        <f t="shared" si="8"/>
        <v>9.7560975609756101E-2</v>
      </c>
    </row>
    <row r="94" spans="1:12" x14ac:dyDescent="0.35">
      <c r="A94" s="77">
        <f t="shared" si="9"/>
        <v>58</v>
      </c>
      <c r="B94" s="80" t="s">
        <v>104</v>
      </c>
      <c r="C94" s="84" t="s">
        <v>11</v>
      </c>
      <c r="D94" s="85">
        <v>160.83000000000001</v>
      </c>
      <c r="E94" s="85">
        <f>ROUND(D94*0.2,2)</f>
        <v>32.17</v>
      </c>
      <c r="F94" s="88">
        <f t="shared" si="5"/>
        <v>193</v>
      </c>
      <c r="G94" s="85"/>
      <c r="H94" s="85">
        <v>176.67</v>
      </c>
      <c r="I94" s="85">
        <f>ROUND(H94*0.2,2)</f>
        <v>35.33</v>
      </c>
      <c r="J94" s="16">
        <f t="shared" si="6"/>
        <v>212</v>
      </c>
      <c r="K94" s="86">
        <f t="shared" si="7"/>
        <v>19</v>
      </c>
      <c r="L94" s="87">
        <f t="shared" si="8"/>
        <v>9.8445595854922283E-2</v>
      </c>
    </row>
    <row r="95" spans="1:12" x14ac:dyDescent="0.35">
      <c r="A95" s="77">
        <f t="shared" si="9"/>
        <v>59</v>
      </c>
      <c r="B95" s="80" t="s">
        <v>105</v>
      </c>
      <c r="C95" s="84" t="s">
        <v>11</v>
      </c>
      <c r="D95" s="85">
        <v>216.67</v>
      </c>
      <c r="E95" s="85">
        <f>ROUND(D95*0.2,2)</f>
        <v>43.33</v>
      </c>
      <c r="F95" s="88">
        <f t="shared" si="5"/>
        <v>260</v>
      </c>
      <c r="G95" s="85"/>
      <c r="H95" s="85">
        <v>238.33</v>
      </c>
      <c r="I95" s="85">
        <f>ROUND(H95*0.2,2)</f>
        <v>47.67</v>
      </c>
      <c r="J95" s="16">
        <f t="shared" si="6"/>
        <v>286</v>
      </c>
      <c r="K95" s="86">
        <f t="shared" si="7"/>
        <v>26</v>
      </c>
      <c r="L95" s="87">
        <f t="shared" si="8"/>
        <v>0.1</v>
      </c>
    </row>
    <row r="96" spans="1:12" x14ac:dyDescent="0.35">
      <c r="A96" s="77">
        <f t="shared" si="9"/>
        <v>60</v>
      </c>
      <c r="B96" s="80" t="s">
        <v>106</v>
      </c>
      <c r="C96" s="84" t="s">
        <v>11</v>
      </c>
      <c r="D96" s="85">
        <v>287.5</v>
      </c>
      <c r="E96" s="85">
        <f>ROUND(D96*0.2,2)</f>
        <v>57.5</v>
      </c>
      <c r="F96" s="88">
        <f t="shared" si="5"/>
        <v>345</v>
      </c>
      <c r="G96" s="85"/>
      <c r="H96" s="85">
        <v>316.67</v>
      </c>
      <c r="I96" s="85">
        <f>ROUND(H96*0.2,2)</f>
        <v>63.33</v>
      </c>
      <c r="J96" s="16">
        <f t="shared" si="6"/>
        <v>380</v>
      </c>
      <c r="K96" s="86">
        <f t="shared" si="7"/>
        <v>35</v>
      </c>
      <c r="L96" s="87">
        <f t="shared" si="8"/>
        <v>0.10144927536231885</v>
      </c>
    </row>
    <row r="97" spans="1:12" x14ac:dyDescent="0.35">
      <c r="A97" s="77"/>
      <c r="B97" s="80"/>
      <c r="C97" s="17"/>
      <c r="D97" s="16"/>
      <c r="E97" s="16"/>
      <c r="F97" s="79"/>
      <c r="G97" s="16"/>
      <c r="H97" s="16"/>
      <c r="I97" s="16"/>
      <c r="J97" s="16"/>
      <c r="K97" s="9"/>
      <c r="L97" s="8"/>
    </row>
    <row r="98" spans="1:12" ht="16.75" thickBot="1" x14ac:dyDescent="0.4">
      <c r="A98" s="77"/>
      <c r="B98" s="438" t="s">
        <v>107</v>
      </c>
      <c r="C98" s="17"/>
      <c r="D98" s="16"/>
      <c r="E98" s="16"/>
      <c r="F98" s="16"/>
      <c r="G98" s="16"/>
      <c r="H98" s="16"/>
      <c r="I98" s="16"/>
      <c r="J98" s="16"/>
      <c r="K98" s="9"/>
      <c r="L98" s="8"/>
    </row>
    <row r="99" spans="1:12" x14ac:dyDescent="0.35">
      <c r="A99" s="77">
        <f>A96+1</f>
        <v>61</v>
      </c>
      <c r="B99" s="80" t="s">
        <v>108</v>
      </c>
      <c r="C99" s="17" t="s">
        <v>11</v>
      </c>
      <c r="D99" s="550" t="s">
        <v>71</v>
      </c>
      <c r="E99" s="551"/>
      <c r="F99" s="551"/>
      <c r="G99" s="551"/>
      <c r="H99" s="551"/>
      <c r="I99" s="551"/>
      <c r="J99" s="552"/>
      <c r="K99" s="9"/>
      <c r="L99" s="8"/>
    </row>
    <row r="100" spans="1:12" x14ac:dyDescent="0.35">
      <c r="A100" s="77">
        <f>+A99+1</f>
        <v>62</v>
      </c>
      <c r="B100" s="80" t="s">
        <v>109</v>
      </c>
      <c r="C100" s="17" t="s">
        <v>11</v>
      </c>
      <c r="D100" s="550" t="s">
        <v>71</v>
      </c>
      <c r="E100" s="551"/>
      <c r="F100" s="551"/>
      <c r="G100" s="551"/>
      <c r="H100" s="551"/>
      <c r="I100" s="551"/>
      <c r="J100" s="552"/>
      <c r="K100" s="9"/>
      <c r="L100" s="8"/>
    </row>
    <row r="101" spans="1:12" x14ac:dyDescent="0.35">
      <c r="A101" s="77">
        <f>+A100+1</f>
        <v>63</v>
      </c>
      <c r="B101" s="80" t="s">
        <v>110</v>
      </c>
      <c r="C101" s="17" t="s">
        <v>11</v>
      </c>
      <c r="D101" s="550" t="s">
        <v>71</v>
      </c>
      <c r="E101" s="551"/>
      <c r="F101" s="551"/>
      <c r="G101" s="551"/>
      <c r="H101" s="551"/>
      <c r="I101" s="551"/>
      <c r="J101" s="552"/>
      <c r="K101" s="9"/>
      <c r="L101" s="8"/>
    </row>
    <row r="102" spans="1:12" x14ac:dyDescent="0.35">
      <c r="A102" s="77">
        <f>+A101+1</f>
        <v>64</v>
      </c>
      <c r="B102" s="80" t="s">
        <v>111</v>
      </c>
      <c r="C102" s="17" t="s">
        <v>11</v>
      </c>
      <c r="D102" s="550" t="s">
        <v>71</v>
      </c>
      <c r="E102" s="551"/>
      <c r="F102" s="551"/>
      <c r="G102" s="551"/>
      <c r="H102" s="551"/>
      <c r="I102" s="551"/>
      <c r="J102" s="552"/>
      <c r="K102" s="9"/>
      <c r="L102" s="8"/>
    </row>
    <row r="103" spans="1:12" x14ac:dyDescent="0.35">
      <c r="A103" s="77"/>
      <c r="B103" s="80"/>
      <c r="C103" s="17"/>
      <c r="D103" s="16"/>
      <c r="E103" s="16"/>
      <c r="F103" s="16"/>
      <c r="G103" s="16"/>
      <c r="H103" s="16"/>
      <c r="I103" s="16"/>
      <c r="J103" s="16"/>
      <c r="K103" s="9"/>
      <c r="L103" s="8"/>
    </row>
    <row r="104" spans="1:12" ht="18" thickBot="1" x14ac:dyDescent="0.4">
      <c r="A104" s="77"/>
      <c r="B104" s="435" t="s">
        <v>112</v>
      </c>
      <c r="C104" s="17"/>
      <c r="D104" s="16"/>
      <c r="E104" s="16"/>
      <c r="F104" s="16"/>
      <c r="G104" s="16"/>
      <c r="H104" s="16"/>
      <c r="I104" s="16"/>
      <c r="J104" s="16"/>
      <c r="K104" s="9"/>
      <c r="L104" s="8"/>
    </row>
    <row r="105" spans="1:12" ht="17.149999999999999" thickTop="1" thickBot="1" x14ac:dyDescent="0.4">
      <c r="A105" s="77"/>
      <c r="B105" s="438" t="s">
        <v>113</v>
      </c>
      <c r="C105" s="17"/>
      <c r="D105" s="16"/>
      <c r="E105" s="16"/>
      <c r="F105" s="16"/>
      <c r="G105" s="16"/>
      <c r="H105" s="16"/>
      <c r="I105" s="16"/>
      <c r="J105" s="16"/>
      <c r="K105" s="9"/>
      <c r="L105" s="8"/>
    </row>
    <row r="106" spans="1:12" x14ac:dyDescent="0.35">
      <c r="A106" s="77">
        <f>+A102+1</f>
        <v>65</v>
      </c>
      <c r="B106" s="80" t="s">
        <v>114</v>
      </c>
      <c r="C106" s="17" t="s">
        <v>11</v>
      </c>
      <c r="D106" s="16">
        <v>915</v>
      </c>
      <c r="E106" s="16"/>
      <c r="F106" s="79">
        <f>SUM(D106:E106)</f>
        <v>915</v>
      </c>
      <c r="G106" s="16"/>
      <c r="H106" s="16">
        <v>1000</v>
      </c>
      <c r="I106" s="16"/>
      <c r="J106" s="16">
        <f t="shared" ref="J106:J112" si="10">SUM(H106:I106)</f>
        <v>1000</v>
      </c>
      <c r="K106" s="9">
        <f t="shared" ref="K106:K112" si="11">J106-F106</f>
        <v>85</v>
      </c>
      <c r="L106" s="8">
        <f t="shared" ref="L106:L112" si="12">IF(F106="","NEW",K106/F106)</f>
        <v>9.2896174863387984E-2</v>
      </c>
    </row>
    <row r="107" spans="1:12" x14ac:dyDescent="0.35">
      <c r="A107" s="77">
        <f>+A106+1</f>
        <v>66</v>
      </c>
      <c r="B107" s="80" t="s">
        <v>115</v>
      </c>
      <c r="C107" s="17" t="s">
        <v>11</v>
      </c>
      <c r="D107" s="16"/>
      <c r="E107" s="16"/>
      <c r="F107" s="79"/>
      <c r="G107" s="16"/>
      <c r="H107" s="16">
        <v>1100</v>
      </c>
      <c r="I107" s="16"/>
      <c r="J107" s="16">
        <f t="shared" si="10"/>
        <v>1100</v>
      </c>
      <c r="K107" s="9">
        <f t="shared" si="11"/>
        <v>1100</v>
      </c>
      <c r="L107" s="8" t="str">
        <f t="shared" si="12"/>
        <v>NEW</v>
      </c>
    </row>
    <row r="108" spans="1:12" ht="30" x14ac:dyDescent="0.35">
      <c r="A108" s="77">
        <f t="shared" ref="A108:A112" si="13">+A107+1</f>
        <v>67</v>
      </c>
      <c r="B108" s="80" t="s">
        <v>1519</v>
      </c>
      <c r="C108" s="17" t="s">
        <v>11</v>
      </c>
      <c r="D108" s="16">
        <v>720</v>
      </c>
      <c r="E108" s="16"/>
      <c r="F108" s="79">
        <f>SUM(D108:E108)</f>
        <v>720</v>
      </c>
      <c r="G108" s="16"/>
      <c r="H108" s="16">
        <v>800</v>
      </c>
      <c r="I108" s="16"/>
      <c r="J108" s="16">
        <f t="shared" si="10"/>
        <v>800</v>
      </c>
      <c r="K108" s="9">
        <f t="shared" si="11"/>
        <v>80</v>
      </c>
      <c r="L108" s="8">
        <f t="shared" si="12"/>
        <v>0.1111111111111111</v>
      </c>
    </row>
    <row r="109" spans="1:12" ht="30" x14ac:dyDescent="0.35">
      <c r="A109" s="77">
        <f t="shared" si="13"/>
        <v>68</v>
      </c>
      <c r="B109" s="80" t="s">
        <v>1524</v>
      </c>
      <c r="C109" s="17" t="s">
        <v>11</v>
      </c>
      <c r="D109" s="16"/>
      <c r="E109" s="16"/>
      <c r="F109" s="79"/>
      <c r="G109" s="16"/>
      <c r="H109" s="16">
        <v>900</v>
      </c>
      <c r="I109" s="16"/>
      <c r="J109" s="16">
        <f t="shared" si="10"/>
        <v>900</v>
      </c>
      <c r="K109" s="9">
        <f t="shared" si="11"/>
        <v>900</v>
      </c>
      <c r="L109" s="8" t="str">
        <f t="shared" si="12"/>
        <v>NEW</v>
      </c>
    </row>
    <row r="110" spans="1:12" ht="30" x14ac:dyDescent="0.35">
      <c r="A110" s="77">
        <f t="shared" si="13"/>
        <v>69</v>
      </c>
      <c r="B110" s="80" t="s">
        <v>1525</v>
      </c>
      <c r="C110" s="17" t="s">
        <v>11</v>
      </c>
      <c r="D110" s="16">
        <v>500</v>
      </c>
      <c r="E110" s="16"/>
      <c r="F110" s="79">
        <f>SUM(D110:E110)</f>
        <v>500</v>
      </c>
      <c r="G110" s="16"/>
      <c r="H110" s="16">
        <v>550</v>
      </c>
      <c r="I110" s="16"/>
      <c r="J110" s="16">
        <f t="shared" si="10"/>
        <v>550</v>
      </c>
      <c r="K110" s="9">
        <f t="shared" si="11"/>
        <v>50</v>
      </c>
      <c r="L110" s="8">
        <f t="shared" si="12"/>
        <v>0.1</v>
      </c>
    </row>
    <row r="111" spans="1:12" ht="30" x14ac:dyDescent="0.35">
      <c r="A111" s="77">
        <f t="shared" si="13"/>
        <v>70</v>
      </c>
      <c r="B111" s="80" t="s">
        <v>1526</v>
      </c>
      <c r="C111" s="17" t="s">
        <v>11</v>
      </c>
      <c r="D111" s="16"/>
      <c r="E111" s="16"/>
      <c r="F111" s="79"/>
      <c r="G111" s="16"/>
      <c r="H111" s="16">
        <v>600</v>
      </c>
      <c r="I111" s="16"/>
      <c r="J111" s="16">
        <f t="shared" si="10"/>
        <v>600</v>
      </c>
      <c r="K111" s="9">
        <f t="shared" si="11"/>
        <v>600</v>
      </c>
      <c r="L111" s="8" t="str">
        <f t="shared" si="12"/>
        <v>NEW</v>
      </c>
    </row>
    <row r="112" spans="1:12" x14ac:dyDescent="0.35">
      <c r="A112" s="77">
        <f t="shared" si="13"/>
        <v>71</v>
      </c>
      <c r="B112" s="80" t="s">
        <v>116</v>
      </c>
      <c r="C112" s="17" t="s">
        <v>11</v>
      </c>
      <c r="D112" s="16">
        <v>200</v>
      </c>
      <c r="E112" s="16"/>
      <c r="F112" s="79">
        <f>SUM(D112:E112)</f>
        <v>200</v>
      </c>
      <c r="G112" s="16"/>
      <c r="H112" s="16">
        <v>220</v>
      </c>
      <c r="I112" s="16"/>
      <c r="J112" s="16">
        <f t="shared" si="10"/>
        <v>220</v>
      </c>
      <c r="K112" s="9">
        <f t="shared" si="11"/>
        <v>20</v>
      </c>
      <c r="L112" s="8">
        <f t="shared" si="12"/>
        <v>0.1</v>
      </c>
    </row>
    <row r="113" spans="1:12" ht="15.45" x14ac:dyDescent="0.35">
      <c r="A113" s="77"/>
      <c r="B113" s="21"/>
      <c r="C113" s="17"/>
      <c r="D113" s="16"/>
      <c r="E113" s="16"/>
      <c r="F113" s="79"/>
      <c r="G113" s="16"/>
      <c r="H113" s="16"/>
      <c r="I113" s="16"/>
      <c r="J113" s="16"/>
      <c r="K113" s="9"/>
      <c r="L113" s="8"/>
    </row>
    <row r="114" spans="1:12" ht="16.75" thickBot="1" x14ac:dyDescent="0.4">
      <c r="A114" s="77"/>
      <c r="B114" s="438" t="s">
        <v>117</v>
      </c>
      <c r="C114" s="17"/>
      <c r="D114" s="16"/>
      <c r="E114" s="16"/>
      <c r="F114" s="16"/>
      <c r="G114" s="16"/>
      <c r="H114" s="16"/>
      <c r="I114" s="16"/>
      <c r="J114" s="16"/>
      <c r="K114" s="9"/>
      <c r="L114" s="8"/>
    </row>
    <row r="115" spans="1:12" x14ac:dyDescent="0.35">
      <c r="A115" s="77">
        <f>A112+1</f>
        <v>72</v>
      </c>
      <c r="B115" s="80" t="s">
        <v>118</v>
      </c>
      <c r="C115" s="17" t="s">
        <v>11</v>
      </c>
      <c r="D115" s="16">
        <v>225</v>
      </c>
      <c r="E115" s="16"/>
      <c r="F115" s="79">
        <f>SUM(D115:E115)</f>
        <v>225</v>
      </c>
      <c r="G115" s="16"/>
      <c r="H115" s="16">
        <v>250</v>
      </c>
      <c r="I115" s="16"/>
      <c r="J115" s="16">
        <f>SUM(H115:I115)</f>
        <v>250</v>
      </c>
      <c r="K115" s="9">
        <f>J115-F115</f>
        <v>25</v>
      </c>
      <c r="L115" s="8">
        <f>IF(F115="","NEW",K115/F115)</f>
        <v>0.1111111111111111</v>
      </c>
    </row>
    <row r="116" spans="1:12" x14ac:dyDescent="0.35">
      <c r="A116" s="77">
        <f>+A115+1</f>
        <v>73</v>
      </c>
      <c r="B116" s="80" t="s">
        <v>119</v>
      </c>
      <c r="C116" s="17" t="s">
        <v>11</v>
      </c>
      <c r="D116" s="16">
        <v>57</v>
      </c>
      <c r="E116" s="16"/>
      <c r="F116" s="79">
        <f>SUM(D116:E116)</f>
        <v>57</v>
      </c>
      <c r="G116" s="16"/>
      <c r="H116" s="16">
        <v>63</v>
      </c>
      <c r="I116" s="16"/>
      <c r="J116" s="16">
        <f>SUM(H116:I116)</f>
        <v>63</v>
      </c>
      <c r="K116" s="9">
        <f>J116-F116</f>
        <v>6</v>
      </c>
      <c r="L116" s="8">
        <f>IF(F116="","NEW",K116/F116)</f>
        <v>0.10526315789473684</v>
      </c>
    </row>
    <row r="117" spans="1:12" x14ac:dyDescent="0.35">
      <c r="A117" s="77">
        <f>+A116+1</f>
        <v>74</v>
      </c>
      <c r="B117" s="80" t="s">
        <v>1517</v>
      </c>
      <c r="C117" s="17" t="s">
        <v>11</v>
      </c>
      <c r="D117" s="550" t="s">
        <v>120</v>
      </c>
      <c r="E117" s="551"/>
      <c r="F117" s="551"/>
      <c r="G117" s="551"/>
      <c r="H117" s="551"/>
      <c r="I117" s="551"/>
      <c r="J117" s="552"/>
      <c r="K117" s="9"/>
      <c r="L117" s="8">
        <v>0</v>
      </c>
    </row>
    <row r="118" spans="1:12" x14ac:dyDescent="0.35">
      <c r="A118" s="77">
        <f>+A117+1</f>
        <v>75</v>
      </c>
      <c r="B118" s="80" t="s">
        <v>121</v>
      </c>
      <c r="C118" s="17" t="s">
        <v>11</v>
      </c>
      <c r="D118" s="16">
        <v>36.5</v>
      </c>
      <c r="E118" s="16"/>
      <c r="F118" s="16">
        <f>SUM(D118:E118)</f>
        <v>36.5</v>
      </c>
      <c r="G118" s="16"/>
      <c r="H118" s="16">
        <v>40</v>
      </c>
      <c r="I118" s="16"/>
      <c r="J118" s="16">
        <f>SUM(H118:I118)</f>
        <v>40</v>
      </c>
      <c r="K118" s="9">
        <f>J118-F118</f>
        <v>3.5</v>
      </c>
      <c r="L118" s="8">
        <f>L119</f>
        <v>0.10256410256410256</v>
      </c>
    </row>
    <row r="119" spans="1:12" x14ac:dyDescent="0.35">
      <c r="A119" s="77">
        <f>+A118+1</f>
        <v>76</v>
      </c>
      <c r="B119" s="80" t="s">
        <v>122</v>
      </c>
      <c r="C119" s="17" t="s">
        <v>11</v>
      </c>
      <c r="D119" s="16">
        <v>78</v>
      </c>
      <c r="E119" s="16"/>
      <c r="F119" s="16">
        <f>SUM(D119:E119)</f>
        <v>78</v>
      </c>
      <c r="G119" s="16"/>
      <c r="H119" s="16">
        <v>86</v>
      </c>
      <c r="I119" s="16"/>
      <c r="J119" s="16">
        <f>SUM(H119:I119)</f>
        <v>86</v>
      </c>
      <c r="K119" s="9">
        <f>J119-F119</f>
        <v>8</v>
      </c>
      <c r="L119" s="8">
        <f>IF(F119="","NEW",K119/F119)</f>
        <v>0.10256410256410256</v>
      </c>
    </row>
    <row r="120" spans="1:12" ht="16.75" thickBot="1" x14ac:dyDescent="0.4">
      <c r="A120" s="77"/>
      <c r="B120" s="438" t="s">
        <v>123</v>
      </c>
      <c r="C120" s="17"/>
      <c r="D120" s="16"/>
      <c r="E120" s="16"/>
      <c r="F120" s="16"/>
      <c r="G120" s="16"/>
      <c r="H120" s="16"/>
      <c r="I120" s="16"/>
      <c r="J120" s="16"/>
      <c r="K120" s="9"/>
      <c r="L120" s="8"/>
    </row>
    <row r="121" spans="1:12" x14ac:dyDescent="0.35">
      <c r="A121" s="77">
        <f>+A119+1</f>
        <v>77</v>
      </c>
      <c r="B121" s="80" t="s">
        <v>124</v>
      </c>
      <c r="C121" s="17" t="s">
        <v>11</v>
      </c>
      <c r="D121" s="16">
        <v>34.58</v>
      </c>
      <c r="E121" s="16">
        <f>ROUND(D121*0.2,2)</f>
        <v>6.92</v>
      </c>
      <c r="F121" s="16">
        <f>SUM(D121:E121)</f>
        <v>41.5</v>
      </c>
      <c r="G121" s="16"/>
      <c r="H121" s="16">
        <v>37.5</v>
      </c>
      <c r="I121" s="16">
        <f>ROUND(H121*0.2,2)</f>
        <v>7.5</v>
      </c>
      <c r="J121" s="16">
        <f>SUM(H121:I121)</f>
        <v>45</v>
      </c>
      <c r="K121" s="9">
        <f>J121-F121</f>
        <v>3.5</v>
      </c>
      <c r="L121" s="8">
        <f>IF(F121="","NEW",K121/F121)</f>
        <v>8.4337349397590355E-2</v>
      </c>
    </row>
    <row r="122" spans="1:12" x14ac:dyDescent="0.35">
      <c r="A122" s="77">
        <f>+A121+1</f>
        <v>78</v>
      </c>
      <c r="B122" s="80" t="s">
        <v>125</v>
      </c>
      <c r="C122" s="17" t="s">
        <v>11</v>
      </c>
      <c r="D122" s="16">
        <v>52.08</v>
      </c>
      <c r="E122" s="16">
        <f>ROUND(D122*0.2,2)</f>
        <v>10.42</v>
      </c>
      <c r="F122" s="16">
        <f>SUM(D122:E122)</f>
        <v>62.5</v>
      </c>
      <c r="G122" s="16"/>
      <c r="H122" s="16">
        <v>58.33</v>
      </c>
      <c r="I122" s="16">
        <f>ROUND(H122*0.2,2)</f>
        <v>11.67</v>
      </c>
      <c r="J122" s="16">
        <f>SUM(H122:I122)</f>
        <v>70</v>
      </c>
      <c r="K122" s="9">
        <f>J122-F122</f>
        <v>7.5</v>
      </c>
      <c r="L122" s="8">
        <f>IF(F122="","NEW",K122/F122)</f>
        <v>0.12</v>
      </c>
    </row>
    <row r="123" spans="1:12" x14ac:dyDescent="0.35">
      <c r="A123" s="77">
        <f>+A122+1</f>
        <v>79</v>
      </c>
      <c r="B123" s="80" t="s">
        <v>126</v>
      </c>
      <c r="C123" s="17" t="s">
        <v>11</v>
      </c>
      <c r="D123" s="16">
        <v>60.83</v>
      </c>
      <c r="E123" s="16">
        <f>ROUND(D123*0.2,2)</f>
        <v>12.17</v>
      </c>
      <c r="F123" s="16">
        <f>SUM(D123:E123)</f>
        <v>73</v>
      </c>
      <c r="G123" s="16"/>
      <c r="H123" s="16">
        <v>66.67</v>
      </c>
      <c r="I123" s="16">
        <f>ROUND(H123*0.2,2)</f>
        <v>13.33</v>
      </c>
      <c r="J123" s="16">
        <f>SUM(H123:I123)</f>
        <v>80</v>
      </c>
      <c r="K123" s="9">
        <f>J123-F123</f>
        <v>7</v>
      </c>
      <c r="L123" s="8">
        <f>IF(F121="","NEW",K121/F121)</f>
        <v>8.4337349397590355E-2</v>
      </c>
    </row>
    <row r="124" spans="1:12" ht="16.75" thickBot="1" x14ac:dyDescent="0.4">
      <c r="A124" s="77"/>
      <c r="B124" s="438" t="s">
        <v>127</v>
      </c>
      <c r="C124" s="17"/>
      <c r="D124" s="16"/>
      <c r="E124" s="16"/>
      <c r="F124" s="16"/>
      <c r="G124" s="16"/>
      <c r="H124" s="16"/>
      <c r="I124" s="16"/>
      <c r="J124" s="16"/>
      <c r="K124" s="9"/>
      <c r="L124" s="8"/>
    </row>
    <row r="125" spans="1:12" x14ac:dyDescent="0.35">
      <c r="A125" s="77">
        <f>+A123+1</f>
        <v>80</v>
      </c>
      <c r="B125" s="80" t="s">
        <v>128</v>
      </c>
      <c r="C125" s="17" t="s">
        <v>11</v>
      </c>
      <c r="D125" s="16">
        <v>12.92</v>
      </c>
      <c r="E125" s="16">
        <f t="shared" ref="E125:E131" si="14">ROUND(D125*0.2,2)</f>
        <v>2.58</v>
      </c>
      <c r="F125" s="16">
        <f t="shared" ref="F125:F139" si="15">SUM(D125:E125)</f>
        <v>15.5</v>
      </c>
      <c r="G125" s="16"/>
      <c r="H125" s="16">
        <v>14.17</v>
      </c>
      <c r="I125" s="16">
        <f t="shared" ref="I125:I131" si="16">ROUND(H125*0.2,2)</f>
        <v>2.83</v>
      </c>
      <c r="J125" s="16">
        <f t="shared" ref="J125:J139" si="17">SUM(H125:I125)</f>
        <v>17</v>
      </c>
      <c r="K125" s="9">
        <f t="shared" ref="K125:K139" si="18">J125-F125</f>
        <v>1.5</v>
      </c>
      <c r="L125" s="8">
        <f t="shared" ref="L125:L139" si="19">IF(F125="","NEW",K125/F125)</f>
        <v>9.6774193548387094E-2</v>
      </c>
    </row>
    <row r="126" spans="1:12" x14ac:dyDescent="0.35">
      <c r="A126" s="77">
        <f>+A125+1</f>
        <v>81</v>
      </c>
      <c r="B126" s="80" t="s">
        <v>1527</v>
      </c>
      <c r="C126" s="17" t="s">
        <v>11</v>
      </c>
      <c r="D126" s="16">
        <v>43.33</v>
      </c>
      <c r="E126" s="16">
        <f t="shared" si="14"/>
        <v>8.67</v>
      </c>
      <c r="F126" s="16">
        <f t="shared" si="15"/>
        <v>52</v>
      </c>
      <c r="G126" s="16"/>
      <c r="H126" s="16">
        <v>47.5</v>
      </c>
      <c r="I126" s="16">
        <f t="shared" si="16"/>
        <v>9.5</v>
      </c>
      <c r="J126" s="16">
        <f t="shared" si="17"/>
        <v>57</v>
      </c>
      <c r="K126" s="9">
        <f t="shared" si="18"/>
        <v>5</v>
      </c>
      <c r="L126" s="8">
        <f t="shared" si="19"/>
        <v>9.6153846153846159E-2</v>
      </c>
    </row>
    <row r="127" spans="1:12" ht="30" x14ac:dyDescent="0.35">
      <c r="A127" s="77">
        <f>+A126+1</f>
        <v>82</v>
      </c>
      <c r="B127" s="80" t="s">
        <v>1528</v>
      </c>
      <c r="C127" s="17" t="s">
        <v>11</v>
      </c>
      <c r="D127" s="16">
        <v>73.75</v>
      </c>
      <c r="E127" s="16">
        <f t="shared" si="14"/>
        <v>14.75</v>
      </c>
      <c r="F127" s="16">
        <f t="shared" si="15"/>
        <v>88.5</v>
      </c>
      <c r="G127" s="16"/>
      <c r="H127" s="16">
        <v>83.33</v>
      </c>
      <c r="I127" s="16">
        <f t="shared" si="16"/>
        <v>16.670000000000002</v>
      </c>
      <c r="J127" s="16">
        <f t="shared" si="17"/>
        <v>100</v>
      </c>
      <c r="K127" s="9">
        <f t="shared" si="18"/>
        <v>11.5</v>
      </c>
      <c r="L127" s="8">
        <f t="shared" si="19"/>
        <v>0.12994350282485875</v>
      </c>
    </row>
    <row r="128" spans="1:12" x14ac:dyDescent="0.35">
      <c r="A128" s="77">
        <f>+A127+1</f>
        <v>83</v>
      </c>
      <c r="B128" s="80" t="s">
        <v>1518</v>
      </c>
      <c r="C128" s="17" t="s">
        <v>11</v>
      </c>
      <c r="D128" s="16">
        <v>12.92</v>
      </c>
      <c r="E128" s="16">
        <f t="shared" si="14"/>
        <v>2.58</v>
      </c>
      <c r="F128" s="16">
        <f t="shared" si="15"/>
        <v>15.5</v>
      </c>
      <c r="G128" s="16"/>
      <c r="H128" s="16">
        <v>14.17</v>
      </c>
      <c r="I128" s="16">
        <f t="shared" si="16"/>
        <v>2.83</v>
      </c>
      <c r="J128" s="16">
        <f t="shared" si="17"/>
        <v>17</v>
      </c>
      <c r="K128" s="9">
        <f t="shared" si="18"/>
        <v>1.5</v>
      </c>
      <c r="L128" s="8">
        <f t="shared" si="19"/>
        <v>9.6774193548387094E-2</v>
      </c>
    </row>
    <row r="129" spans="1:12" x14ac:dyDescent="0.35">
      <c r="A129" s="77">
        <f>+A128+1</f>
        <v>84</v>
      </c>
      <c r="B129" s="80" t="s">
        <v>129</v>
      </c>
      <c r="C129" s="17"/>
      <c r="D129" s="16">
        <v>12.92</v>
      </c>
      <c r="E129" s="16">
        <f t="shared" si="14"/>
        <v>2.58</v>
      </c>
      <c r="F129" s="16">
        <f t="shared" si="15"/>
        <v>15.5</v>
      </c>
      <c r="G129" s="16"/>
      <c r="H129" s="16">
        <v>14.17</v>
      </c>
      <c r="I129" s="16">
        <f t="shared" si="16"/>
        <v>2.83</v>
      </c>
      <c r="J129" s="16">
        <f t="shared" si="17"/>
        <v>17</v>
      </c>
      <c r="K129" s="9">
        <f t="shared" si="18"/>
        <v>1.5</v>
      </c>
      <c r="L129" s="8">
        <f t="shared" si="19"/>
        <v>9.6774193548387094E-2</v>
      </c>
    </row>
    <row r="130" spans="1:12" x14ac:dyDescent="0.35">
      <c r="A130" s="77">
        <f>+A129+1</f>
        <v>85</v>
      </c>
      <c r="B130" s="80" t="s">
        <v>130</v>
      </c>
      <c r="C130" s="17" t="s">
        <v>11</v>
      </c>
      <c r="D130" s="16">
        <v>17.5</v>
      </c>
      <c r="E130" s="16">
        <f t="shared" si="14"/>
        <v>3.5</v>
      </c>
      <c r="F130" s="16">
        <f t="shared" si="15"/>
        <v>21</v>
      </c>
      <c r="G130" s="16"/>
      <c r="H130" s="16">
        <v>19.170000000000002</v>
      </c>
      <c r="I130" s="16">
        <f t="shared" si="16"/>
        <v>3.83</v>
      </c>
      <c r="J130" s="16">
        <f t="shared" si="17"/>
        <v>23</v>
      </c>
      <c r="K130" s="9">
        <f t="shared" si="18"/>
        <v>2</v>
      </c>
      <c r="L130" s="8">
        <f t="shared" si="19"/>
        <v>9.5238095238095233E-2</v>
      </c>
    </row>
    <row r="131" spans="1:12" x14ac:dyDescent="0.35">
      <c r="A131" s="77">
        <f>A130+1</f>
        <v>86</v>
      </c>
      <c r="B131" s="80" t="s">
        <v>131</v>
      </c>
      <c r="C131" s="17" t="s">
        <v>11</v>
      </c>
      <c r="D131" s="16">
        <v>30.83</v>
      </c>
      <c r="E131" s="16">
        <f t="shared" si="14"/>
        <v>6.17</v>
      </c>
      <c r="F131" s="16">
        <f t="shared" si="15"/>
        <v>37</v>
      </c>
      <c r="G131" s="16"/>
      <c r="H131" s="16">
        <v>33.33</v>
      </c>
      <c r="I131" s="16">
        <f t="shared" si="16"/>
        <v>6.67</v>
      </c>
      <c r="J131" s="16">
        <f t="shared" si="17"/>
        <v>40</v>
      </c>
      <c r="K131" s="9">
        <f t="shared" si="18"/>
        <v>3</v>
      </c>
      <c r="L131" s="8">
        <f t="shared" si="19"/>
        <v>8.1081081081081086E-2</v>
      </c>
    </row>
    <row r="132" spans="1:12" ht="30" x14ac:dyDescent="0.35">
      <c r="A132" s="77">
        <f>A131+1</f>
        <v>87</v>
      </c>
      <c r="B132" s="80" t="s">
        <v>132</v>
      </c>
      <c r="C132" s="17" t="s">
        <v>11</v>
      </c>
      <c r="D132" s="16">
        <v>160</v>
      </c>
      <c r="E132" s="16"/>
      <c r="F132" s="16">
        <f t="shared" si="15"/>
        <v>160</v>
      </c>
      <c r="G132" s="16"/>
      <c r="H132" s="16">
        <v>175</v>
      </c>
      <c r="I132" s="16"/>
      <c r="J132" s="16">
        <f t="shared" si="17"/>
        <v>175</v>
      </c>
      <c r="K132" s="9">
        <f t="shared" si="18"/>
        <v>15</v>
      </c>
      <c r="L132" s="8">
        <f t="shared" si="19"/>
        <v>9.375E-2</v>
      </c>
    </row>
    <row r="133" spans="1:12" ht="30" x14ac:dyDescent="0.35">
      <c r="A133" s="77">
        <f>A132+1</f>
        <v>88</v>
      </c>
      <c r="B133" s="80" t="s">
        <v>133</v>
      </c>
      <c r="C133" s="17" t="s">
        <v>11</v>
      </c>
      <c r="D133" s="16">
        <v>160</v>
      </c>
      <c r="E133" s="16"/>
      <c r="F133" s="16">
        <f t="shared" si="15"/>
        <v>160</v>
      </c>
      <c r="G133" s="16"/>
      <c r="H133" s="16">
        <v>175</v>
      </c>
      <c r="I133" s="16"/>
      <c r="J133" s="16">
        <f t="shared" si="17"/>
        <v>175</v>
      </c>
      <c r="K133" s="9">
        <f t="shared" si="18"/>
        <v>15</v>
      </c>
      <c r="L133" s="8">
        <f t="shared" si="19"/>
        <v>9.375E-2</v>
      </c>
    </row>
    <row r="134" spans="1:12" ht="30" x14ac:dyDescent="0.35">
      <c r="A134" s="77">
        <f>A133+1</f>
        <v>89</v>
      </c>
      <c r="B134" s="80" t="s">
        <v>134</v>
      </c>
      <c r="C134" s="17" t="s">
        <v>11</v>
      </c>
      <c r="D134" s="16">
        <v>110</v>
      </c>
      <c r="E134" s="16"/>
      <c r="F134" s="16">
        <f t="shared" si="15"/>
        <v>110</v>
      </c>
      <c r="G134" s="16"/>
      <c r="H134" s="16">
        <v>121</v>
      </c>
      <c r="I134" s="16"/>
      <c r="J134" s="16">
        <f t="shared" si="17"/>
        <v>121</v>
      </c>
      <c r="K134" s="9">
        <f t="shared" si="18"/>
        <v>11</v>
      </c>
      <c r="L134" s="8">
        <f t="shared" si="19"/>
        <v>0.1</v>
      </c>
    </row>
    <row r="135" spans="1:12" x14ac:dyDescent="0.35">
      <c r="A135" s="77">
        <f>A134+1</f>
        <v>90</v>
      </c>
      <c r="B135" s="80" t="s">
        <v>135</v>
      </c>
      <c r="C135" s="17" t="s">
        <v>11</v>
      </c>
      <c r="D135" s="16">
        <v>26</v>
      </c>
      <c r="E135" s="16"/>
      <c r="F135" s="16">
        <f t="shared" si="15"/>
        <v>26</v>
      </c>
      <c r="G135" s="16"/>
      <c r="H135" s="16">
        <v>29</v>
      </c>
      <c r="I135" s="16"/>
      <c r="J135" s="16">
        <f t="shared" si="17"/>
        <v>29</v>
      </c>
      <c r="K135" s="9">
        <f t="shared" si="18"/>
        <v>3</v>
      </c>
      <c r="L135" s="8">
        <f t="shared" si="19"/>
        <v>0.11538461538461539</v>
      </c>
    </row>
    <row r="136" spans="1:12" x14ac:dyDescent="0.35">
      <c r="A136" s="77">
        <f>+A135+1</f>
        <v>91</v>
      </c>
      <c r="B136" s="80" t="s">
        <v>136</v>
      </c>
      <c r="C136" s="17" t="s">
        <v>11</v>
      </c>
      <c r="D136" s="16">
        <v>21</v>
      </c>
      <c r="E136" s="16"/>
      <c r="F136" s="16">
        <f t="shared" si="15"/>
        <v>21</v>
      </c>
      <c r="G136" s="16"/>
      <c r="H136" s="16">
        <v>23</v>
      </c>
      <c r="I136" s="16"/>
      <c r="J136" s="16">
        <f t="shared" si="17"/>
        <v>23</v>
      </c>
      <c r="K136" s="9">
        <f t="shared" si="18"/>
        <v>2</v>
      </c>
      <c r="L136" s="8">
        <f t="shared" si="19"/>
        <v>9.5238095238095233E-2</v>
      </c>
    </row>
    <row r="137" spans="1:12" x14ac:dyDescent="0.35">
      <c r="A137" s="77">
        <f>+A136+1</f>
        <v>92</v>
      </c>
      <c r="B137" s="80" t="s">
        <v>137</v>
      </c>
      <c r="C137" s="17" t="s">
        <v>11</v>
      </c>
      <c r="D137" s="16">
        <v>125</v>
      </c>
      <c r="E137" s="16"/>
      <c r="F137" s="16">
        <f t="shared" si="15"/>
        <v>125</v>
      </c>
      <c r="G137" s="16"/>
      <c r="H137" s="16">
        <v>137</v>
      </c>
      <c r="I137" s="16"/>
      <c r="J137" s="16">
        <f t="shared" si="17"/>
        <v>137</v>
      </c>
      <c r="K137" s="9">
        <f t="shared" si="18"/>
        <v>12</v>
      </c>
      <c r="L137" s="8">
        <f t="shared" si="19"/>
        <v>9.6000000000000002E-2</v>
      </c>
    </row>
    <row r="138" spans="1:12" x14ac:dyDescent="0.35">
      <c r="A138" s="77">
        <f>+A137+1</f>
        <v>93</v>
      </c>
      <c r="B138" s="80" t="s">
        <v>138</v>
      </c>
      <c r="C138" s="17" t="s">
        <v>11</v>
      </c>
      <c r="D138" s="16">
        <v>260</v>
      </c>
      <c r="E138" s="16"/>
      <c r="F138" s="16">
        <f t="shared" si="15"/>
        <v>260</v>
      </c>
      <c r="G138" s="16"/>
      <c r="H138" s="16">
        <v>286</v>
      </c>
      <c r="I138" s="16"/>
      <c r="J138" s="16">
        <f t="shared" si="17"/>
        <v>286</v>
      </c>
      <c r="K138" s="9">
        <f t="shared" si="18"/>
        <v>26</v>
      </c>
      <c r="L138" s="8">
        <f t="shared" si="19"/>
        <v>0.1</v>
      </c>
    </row>
    <row r="139" spans="1:12" x14ac:dyDescent="0.35">
      <c r="A139" s="77">
        <f>+A138+1</f>
        <v>94</v>
      </c>
      <c r="B139" s="80" t="s">
        <v>139</v>
      </c>
      <c r="C139" s="17" t="s">
        <v>11</v>
      </c>
      <c r="D139" s="16">
        <v>260</v>
      </c>
      <c r="E139" s="16"/>
      <c r="F139" s="16">
        <f t="shared" si="15"/>
        <v>260</v>
      </c>
      <c r="G139" s="16"/>
      <c r="H139" s="16">
        <v>286</v>
      </c>
      <c r="I139" s="16"/>
      <c r="J139" s="16">
        <f t="shared" si="17"/>
        <v>286</v>
      </c>
      <c r="K139" s="9">
        <f t="shared" si="18"/>
        <v>26</v>
      </c>
      <c r="L139" s="8">
        <f t="shared" si="19"/>
        <v>0.1</v>
      </c>
    </row>
    <row r="140" spans="1:12" x14ac:dyDescent="0.35">
      <c r="A140" s="77"/>
      <c r="B140" s="89"/>
      <c r="C140" s="90"/>
      <c r="D140" s="91"/>
      <c r="E140" s="91"/>
      <c r="F140" s="91"/>
      <c r="G140" s="91"/>
      <c r="H140" s="91"/>
      <c r="I140" s="91"/>
      <c r="J140" s="91"/>
      <c r="K140" s="92"/>
      <c r="L140" s="93"/>
    </row>
    <row r="141" spans="1:12" ht="18" thickBot="1" x14ac:dyDescent="0.4">
      <c r="A141" s="77"/>
      <c r="B141" s="435" t="s">
        <v>140</v>
      </c>
      <c r="C141" s="17"/>
      <c r="D141" s="16"/>
      <c r="E141" s="16"/>
      <c r="F141" s="16"/>
      <c r="G141" s="16"/>
      <c r="H141" s="16"/>
      <c r="I141" s="16"/>
      <c r="J141" s="16"/>
      <c r="K141" s="9"/>
      <c r="L141" s="8"/>
    </row>
    <row r="142" spans="1:12" ht="17.149999999999999" thickTop="1" thickBot="1" x14ac:dyDescent="0.4">
      <c r="A142" s="77"/>
      <c r="B142" s="438" t="s">
        <v>141</v>
      </c>
      <c r="C142" s="17"/>
      <c r="D142" s="16"/>
      <c r="E142" s="16"/>
      <c r="F142" s="16"/>
      <c r="G142" s="16"/>
      <c r="H142" s="16"/>
      <c r="I142" s="16"/>
      <c r="J142" s="16"/>
      <c r="K142" s="9"/>
      <c r="L142" s="8"/>
    </row>
    <row r="143" spans="1:12" x14ac:dyDescent="0.35">
      <c r="A143" s="77">
        <f>A139+1</f>
        <v>95</v>
      </c>
      <c r="B143" s="80" t="s">
        <v>142</v>
      </c>
      <c r="C143" s="17" t="s">
        <v>11</v>
      </c>
      <c r="D143" s="16">
        <v>104.17</v>
      </c>
      <c r="E143" s="16">
        <f t="shared" ref="E143:E150" si="20">ROUND(D143*0.2,2)</f>
        <v>20.83</v>
      </c>
      <c r="F143" s="79">
        <f t="shared" ref="F143:F150" si="21">SUM(D143:E143)</f>
        <v>125</v>
      </c>
      <c r="G143" s="16"/>
      <c r="H143" s="16">
        <v>115</v>
      </c>
      <c r="I143" s="16">
        <f t="shared" ref="I143:I150" si="22">ROUND(H143*0.2,2)</f>
        <v>23</v>
      </c>
      <c r="J143" s="16">
        <f t="shared" ref="J143:J150" si="23">SUM(H143:I143)</f>
        <v>138</v>
      </c>
      <c r="K143" s="9">
        <f t="shared" ref="K143:K150" si="24">J143-F143</f>
        <v>13</v>
      </c>
      <c r="L143" s="8">
        <f t="shared" ref="L143:L150" si="25">IF(F143="","NEW",K143/F143)</f>
        <v>0.104</v>
      </c>
    </row>
    <row r="144" spans="1:12" x14ac:dyDescent="0.35">
      <c r="A144" s="77">
        <f t="shared" ref="A144:A150" si="26">+A143+1</f>
        <v>96</v>
      </c>
      <c r="B144" s="80" t="s">
        <v>143</v>
      </c>
      <c r="C144" s="17" t="s">
        <v>11</v>
      </c>
      <c r="D144" s="16">
        <v>155.83000000000001</v>
      </c>
      <c r="E144" s="16">
        <f t="shared" si="20"/>
        <v>31.17</v>
      </c>
      <c r="F144" s="79">
        <f t="shared" si="21"/>
        <v>187</v>
      </c>
      <c r="G144" s="16"/>
      <c r="H144" s="16">
        <v>171.67</v>
      </c>
      <c r="I144" s="16">
        <f t="shared" si="22"/>
        <v>34.33</v>
      </c>
      <c r="J144" s="16">
        <f t="shared" si="23"/>
        <v>206</v>
      </c>
      <c r="K144" s="9">
        <f t="shared" si="24"/>
        <v>19</v>
      </c>
      <c r="L144" s="8">
        <f t="shared" si="25"/>
        <v>0.10160427807486631</v>
      </c>
    </row>
    <row r="145" spans="1:12" x14ac:dyDescent="0.35">
      <c r="A145" s="77">
        <f t="shared" si="26"/>
        <v>97</v>
      </c>
      <c r="B145" s="80" t="s">
        <v>144</v>
      </c>
      <c r="C145" s="17" t="s">
        <v>11</v>
      </c>
      <c r="D145" s="16">
        <v>269.17</v>
      </c>
      <c r="E145" s="16">
        <f t="shared" si="20"/>
        <v>53.83</v>
      </c>
      <c r="F145" s="79">
        <f t="shared" si="21"/>
        <v>323</v>
      </c>
      <c r="G145" s="16"/>
      <c r="H145" s="16">
        <v>295</v>
      </c>
      <c r="I145" s="16">
        <f t="shared" si="22"/>
        <v>59</v>
      </c>
      <c r="J145" s="16">
        <f t="shared" si="23"/>
        <v>354</v>
      </c>
      <c r="K145" s="9">
        <f t="shared" si="24"/>
        <v>31</v>
      </c>
      <c r="L145" s="8">
        <f t="shared" si="25"/>
        <v>9.5975232198142413E-2</v>
      </c>
    </row>
    <row r="146" spans="1:12" x14ac:dyDescent="0.35">
      <c r="A146" s="77">
        <f t="shared" si="26"/>
        <v>98</v>
      </c>
      <c r="B146" s="80" t="s">
        <v>145</v>
      </c>
      <c r="C146" s="17" t="s">
        <v>11</v>
      </c>
      <c r="D146" s="16">
        <v>277.5</v>
      </c>
      <c r="E146" s="16">
        <f t="shared" si="20"/>
        <v>55.5</v>
      </c>
      <c r="F146" s="79">
        <f t="shared" si="21"/>
        <v>333</v>
      </c>
      <c r="G146" s="16"/>
      <c r="H146" s="16">
        <v>305.83</v>
      </c>
      <c r="I146" s="16">
        <f t="shared" si="22"/>
        <v>61.17</v>
      </c>
      <c r="J146" s="16">
        <f t="shared" si="23"/>
        <v>367</v>
      </c>
      <c r="K146" s="9">
        <f t="shared" si="24"/>
        <v>34</v>
      </c>
      <c r="L146" s="8">
        <f t="shared" si="25"/>
        <v>0.1021021021021021</v>
      </c>
    </row>
    <row r="147" spans="1:12" x14ac:dyDescent="0.35">
      <c r="A147" s="77">
        <f t="shared" si="26"/>
        <v>99</v>
      </c>
      <c r="B147" s="80" t="s">
        <v>146</v>
      </c>
      <c r="C147" s="17" t="s">
        <v>11</v>
      </c>
      <c r="D147" s="16">
        <v>216.67</v>
      </c>
      <c r="E147" s="16">
        <f t="shared" si="20"/>
        <v>43.33</v>
      </c>
      <c r="F147" s="79">
        <f t="shared" si="21"/>
        <v>260</v>
      </c>
      <c r="G147" s="16"/>
      <c r="H147" s="16">
        <v>238.33</v>
      </c>
      <c r="I147" s="16">
        <f t="shared" si="22"/>
        <v>47.67</v>
      </c>
      <c r="J147" s="16">
        <f t="shared" si="23"/>
        <v>286</v>
      </c>
      <c r="K147" s="9">
        <f t="shared" si="24"/>
        <v>26</v>
      </c>
      <c r="L147" s="8">
        <f t="shared" si="25"/>
        <v>0.1</v>
      </c>
    </row>
    <row r="148" spans="1:12" x14ac:dyDescent="0.35">
      <c r="A148" s="77">
        <f t="shared" si="26"/>
        <v>100</v>
      </c>
      <c r="B148" s="80" t="s">
        <v>147</v>
      </c>
      <c r="C148" s="17" t="s">
        <v>11</v>
      </c>
      <c r="D148" s="16">
        <v>330</v>
      </c>
      <c r="E148" s="16">
        <f t="shared" si="20"/>
        <v>66</v>
      </c>
      <c r="F148" s="79">
        <f t="shared" si="21"/>
        <v>396</v>
      </c>
      <c r="G148" s="16"/>
      <c r="H148" s="16">
        <v>363.33</v>
      </c>
      <c r="I148" s="16">
        <f t="shared" si="22"/>
        <v>72.67</v>
      </c>
      <c r="J148" s="16">
        <f t="shared" si="23"/>
        <v>436</v>
      </c>
      <c r="K148" s="9">
        <f t="shared" si="24"/>
        <v>40</v>
      </c>
      <c r="L148" s="8">
        <f t="shared" si="25"/>
        <v>0.10101010101010101</v>
      </c>
    </row>
    <row r="149" spans="1:12" x14ac:dyDescent="0.35">
      <c r="A149" s="77">
        <f t="shared" si="26"/>
        <v>101</v>
      </c>
      <c r="B149" s="80" t="s">
        <v>148</v>
      </c>
      <c r="C149" s="17" t="s">
        <v>11</v>
      </c>
      <c r="D149" s="16">
        <v>338.33</v>
      </c>
      <c r="E149" s="16">
        <f t="shared" si="20"/>
        <v>67.67</v>
      </c>
      <c r="F149" s="79">
        <f t="shared" si="21"/>
        <v>406</v>
      </c>
      <c r="G149" s="16"/>
      <c r="H149" s="16">
        <v>372.5</v>
      </c>
      <c r="I149" s="16">
        <f t="shared" si="22"/>
        <v>74.5</v>
      </c>
      <c r="J149" s="16">
        <f t="shared" si="23"/>
        <v>447</v>
      </c>
      <c r="K149" s="9">
        <f t="shared" si="24"/>
        <v>41</v>
      </c>
      <c r="L149" s="8">
        <f t="shared" si="25"/>
        <v>0.10098522167487685</v>
      </c>
    </row>
    <row r="150" spans="1:12" x14ac:dyDescent="0.35">
      <c r="A150" s="77">
        <f t="shared" si="26"/>
        <v>102</v>
      </c>
      <c r="B150" s="80" t="s">
        <v>149</v>
      </c>
      <c r="C150" s="17" t="s">
        <v>11</v>
      </c>
      <c r="D150" s="16">
        <v>373.33</v>
      </c>
      <c r="E150" s="16">
        <f t="shared" si="20"/>
        <v>74.67</v>
      </c>
      <c r="F150" s="79">
        <f t="shared" si="21"/>
        <v>448</v>
      </c>
      <c r="G150" s="16"/>
      <c r="H150" s="16">
        <v>411.67</v>
      </c>
      <c r="I150" s="16">
        <f t="shared" si="22"/>
        <v>82.33</v>
      </c>
      <c r="J150" s="16">
        <f t="shared" si="23"/>
        <v>494</v>
      </c>
      <c r="K150" s="9">
        <f t="shared" si="24"/>
        <v>46</v>
      </c>
      <c r="L150" s="8">
        <f t="shared" si="25"/>
        <v>0.10267857142857142</v>
      </c>
    </row>
    <row r="151" spans="1:12" x14ac:dyDescent="0.35">
      <c r="A151" s="77"/>
      <c r="B151" s="80"/>
      <c r="C151" s="17"/>
      <c r="D151" s="16"/>
      <c r="E151" s="16"/>
      <c r="F151" s="79"/>
      <c r="G151" s="16"/>
      <c r="H151" s="16"/>
      <c r="I151" s="16"/>
      <c r="J151" s="16"/>
      <c r="K151" s="9"/>
      <c r="L151" s="8"/>
    </row>
    <row r="152" spans="1:12" ht="16.75" thickBot="1" x14ac:dyDescent="0.4">
      <c r="A152" s="77"/>
      <c r="B152" s="438" t="s">
        <v>150</v>
      </c>
      <c r="C152" s="17"/>
      <c r="D152" s="16"/>
      <c r="E152" s="16"/>
      <c r="F152" s="79"/>
      <c r="G152" s="16"/>
      <c r="H152" s="16"/>
      <c r="I152" s="16"/>
      <c r="J152" s="16"/>
      <c r="K152" s="9"/>
      <c r="L152" s="8"/>
    </row>
    <row r="153" spans="1:12" x14ac:dyDescent="0.35">
      <c r="A153" s="77">
        <f>+A150+1</f>
        <v>103</v>
      </c>
      <c r="B153" s="80" t="s">
        <v>142</v>
      </c>
      <c r="C153" s="17" t="s">
        <v>11</v>
      </c>
      <c r="D153" s="16">
        <v>73.75</v>
      </c>
      <c r="E153" s="16">
        <f t="shared" ref="E153:E160" si="27">ROUND(D153*0.2,2)</f>
        <v>14.75</v>
      </c>
      <c r="F153" s="79">
        <f t="shared" ref="F153:F160" si="28">SUM(D153:E153)</f>
        <v>88.5</v>
      </c>
      <c r="G153" s="16"/>
      <c r="H153" s="16">
        <v>80.83</v>
      </c>
      <c r="I153" s="16">
        <f t="shared" ref="I153:I160" si="29">ROUND(H153*0.2,2)</f>
        <v>16.170000000000002</v>
      </c>
      <c r="J153" s="16">
        <f t="shared" ref="J153:J160" si="30">SUM(H153:I153)</f>
        <v>97</v>
      </c>
      <c r="K153" s="9">
        <f t="shared" ref="K153:K160" si="31">J153-F153</f>
        <v>8.5</v>
      </c>
      <c r="L153" s="8">
        <f t="shared" ref="L153:L160" si="32">IF(F153="","NEW",K153/F153)</f>
        <v>9.6045197740112997E-2</v>
      </c>
    </row>
    <row r="154" spans="1:12" x14ac:dyDescent="0.35">
      <c r="A154" s="77">
        <f t="shared" ref="A154:A160" si="33">+A153+1</f>
        <v>104</v>
      </c>
      <c r="B154" s="80" t="s">
        <v>143</v>
      </c>
      <c r="C154" s="17" t="s">
        <v>11</v>
      </c>
      <c r="D154" s="16">
        <v>91.67</v>
      </c>
      <c r="E154" s="16">
        <f t="shared" si="27"/>
        <v>18.329999999999998</v>
      </c>
      <c r="F154" s="79">
        <f t="shared" si="28"/>
        <v>110</v>
      </c>
      <c r="G154" s="16"/>
      <c r="H154" s="16">
        <v>100.83</v>
      </c>
      <c r="I154" s="16">
        <f t="shared" si="29"/>
        <v>20.170000000000002</v>
      </c>
      <c r="J154" s="16">
        <f t="shared" si="30"/>
        <v>121</v>
      </c>
      <c r="K154" s="9">
        <f t="shared" si="31"/>
        <v>11</v>
      </c>
      <c r="L154" s="8">
        <f t="shared" si="32"/>
        <v>0.1</v>
      </c>
    </row>
    <row r="155" spans="1:12" x14ac:dyDescent="0.35">
      <c r="A155" s="77">
        <f t="shared" si="33"/>
        <v>105</v>
      </c>
      <c r="B155" s="80" t="s">
        <v>144</v>
      </c>
      <c r="C155" s="17" t="s">
        <v>11</v>
      </c>
      <c r="D155" s="16">
        <v>208.33</v>
      </c>
      <c r="E155" s="16">
        <f t="shared" si="27"/>
        <v>41.67</v>
      </c>
      <c r="F155" s="79">
        <f t="shared" si="28"/>
        <v>250</v>
      </c>
      <c r="G155" s="16"/>
      <c r="H155" s="16">
        <v>208.33</v>
      </c>
      <c r="I155" s="16">
        <f t="shared" si="29"/>
        <v>41.67</v>
      </c>
      <c r="J155" s="16">
        <f t="shared" si="30"/>
        <v>250</v>
      </c>
      <c r="K155" s="9">
        <f t="shared" si="31"/>
        <v>0</v>
      </c>
      <c r="L155" s="8">
        <f t="shared" si="32"/>
        <v>0</v>
      </c>
    </row>
    <row r="156" spans="1:12" x14ac:dyDescent="0.35">
      <c r="A156" s="77">
        <f t="shared" si="33"/>
        <v>106</v>
      </c>
      <c r="B156" s="80" t="s">
        <v>145</v>
      </c>
      <c r="C156" s="17" t="s">
        <v>11</v>
      </c>
      <c r="D156" s="16">
        <v>216.67</v>
      </c>
      <c r="E156" s="16">
        <f t="shared" si="27"/>
        <v>43.33</v>
      </c>
      <c r="F156" s="79">
        <f t="shared" si="28"/>
        <v>260</v>
      </c>
      <c r="G156" s="16"/>
      <c r="H156" s="16">
        <v>229.17</v>
      </c>
      <c r="I156" s="16">
        <f t="shared" si="29"/>
        <v>45.83</v>
      </c>
      <c r="J156" s="16">
        <f t="shared" si="30"/>
        <v>275</v>
      </c>
      <c r="K156" s="9">
        <f t="shared" si="31"/>
        <v>15</v>
      </c>
      <c r="L156" s="8">
        <f t="shared" si="32"/>
        <v>5.7692307692307696E-2</v>
      </c>
    </row>
    <row r="157" spans="1:12" x14ac:dyDescent="0.35">
      <c r="A157" s="77">
        <f t="shared" si="33"/>
        <v>107</v>
      </c>
      <c r="B157" s="80" t="s">
        <v>146</v>
      </c>
      <c r="C157" s="17" t="s">
        <v>11</v>
      </c>
      <c r="D157" s="16">
        <v>116.67</v>
      </c>
      <c r="E157" s="16">
        <f t="shared" si="27"/>
        <v>23.33</v>
      </c>
      <c r="F157" s="79">
        <f t="shared" si="28"/>
        <v>140</v>
      </c>
      <c r="G157" s="16"/>
      <c r="H157" s="16">
        <v>128.33000000000001</v>
      </c>
      <c r="I157" s="16">
        <f t="shared" si="29"/>
        <v>25.67</v>
      </c>
      <c r="J157" s="16">
        <f t="shared" si="30"/>
        <v>154</v>
      </c>
      <c r="K157" s="9">
        <f t="shared" si="31"/>
        <v>14</v>
      </c>
      <c r="L157" s="8">
        <f t="shared" si="32"/>
        <v>0.1</v>
      </c>
    </row>
    <row r="158" spans="1:12" x14ac:dyDescent="0.35">
      <c r="A158" s="77">
        <f t="shared" si="33"/>
        <v>108</v>
      </c>
      <c r="B158" s="80" t="s">
        <v>147</v>
      </c>
      <c r="C158" s="17" t="s">
        <v>11</v>
      </c>
      <c r="D158" s="16">
        <v>239.17</v>
      </c>
      <c r="E158" s="16">
        <f t="shared" si="27"/>
        <v>47.83</v>
      </c>
      <c r="F158" s="79">
        <f t="shared" si="28"/>
        <v>287</v>
      </c>
      <c r="G158" s="16"/>
      <c r="H158" s="16">
        <v>263.33</v>
      </c>
      <c r="I158" s="16">
        <f t="shared" si="29"/>
        <v>52.67</v>
      </c>
      <c r="J158" s="16">
        <f t="shared" si="30"/>
        <v>316</v>
      </c>
      <c r="K158" s="9">
        <f t="shared" si="31"/>
        <v>29</v>
      </c>
      <c r="L158" s="8">
        <f t="shared" si="32"/>
        <v>0.10104529616724739</v>
      </c>
    </row>
    <row r="159" spans="1:12" x14ac:dyDescent="0.35">
      <c r="A159" s="77">
        <f t="shared" si="33"/>
        <v>109</v>
      </c>
      <c r="B159" s="94" t="s">
        <v>148</v>
      </c>
      <c r="C159" s="17" t="s">
        <v>11</v>
      </c>
      <c r="D159" s="16">
        <v>247.5</v>
      </c>
      <c r="E159" s="16">
        <f t="shared" si="27"/>
        <v>49.5</v>
      </c>
      <c r="F159" s="79">
        <f t="shared" si="28"/>
        <v>297</v>
      </c>
      <c r="G159" s="16"/>
      <c r="H159" s="16">
        <v>272.5</v>
      </c>
      <c r="I159" s="16">
        <f t="shared" si="29"/>
        <v>54.5</v>
      </c>
      <c r="J159" s="16">
        <f t="shared" si="30"/>
        <v>327</v>
      </c>
      <c r="K159" s="9">
        <f t="shared" si="31"/>
        <v>30</v>
      </c>
      <c r="L159" s="8">
        <f t="shared" si="32"/>
        <v>0.10101010101010101</v>
      </c>
    </row>
    <row r="160" spans="1:12" x14ac:dyDescent="0.35">
      <c r="A160" s="77">
        <f t="shared" si="33"/>
        <v>110</v>
      </c>
      <c r="B160" s="80" t="s">
        <v>149</v>
      </c>
      <c r="C160" s="17" t="s">
        <v>11</v>
      </c>
      <c r="D160" s="16">
        <v>269.17</v>
      </c>
      <c r="E160" s="16">
        <f t="shared" si="27"/>
        <v>53.83</v>
      </c>
      <c r="F160" s="79">
        <f t="shared" si="28"/>
        <v>323</v>
      </c>
      <c r="G160" s="16"/>
      <c r="H160" s="16">
        <v>296.67</v>
      </c>
      <c r="I160" s="16">
        <f t="shared" si="29"/>
        <v>59.33</v>
      </c>
      <c r="J160" s="16">
        <f t="shared" si="30"/>
        <v>356</v>
      </c>
      <c r="K160" s="9">
        <f t="shared" si="31"/>
        <v>33</v>
      </c>
      <c r="L160" s="8">
        <f t="shared" si="32"/>
        <v>0.1021671826625387</v>
      </c>
    </row>
    <row r="161" spans="1:12" x14ac:dyDescent="0.35">
      <c r="A161" s="77"/>
      <c r="B161" s="80"/>
      <c r="C161" s="17"/>
      <c r="D161" s="16"/>
      <c r="E161" s="16"/>
      <c r="F161" s="79"/>
      <c r="G161" s="16"/>
      <c r="H161" s="16"/>
      <c r="I161" s="16"/>
      <c r="J161" s="16"/>
      <c r="K161" s="9"/>
      <c r="L161" s="8"/>
    </row>
    <row r="162" spans="1:12" ht="16.75" thickBot="1" x14ac:dyDescent="0.4">
      <c r="A162" s="77"/>
      <c r="B162" s="438" t="s">
        <v>151</v>
      </c>
      <c r="C162" s="17"/>
      <c r="D162" s="16"/>
      <c r="E162" s="16"/>
      <c r="F162" s="79"/>
      <c r="G162" s="16"/>
      <c r="H162" s="16"/>
      <c r="I162" s="16"/>
      <c r="J162" s="16"/>
      <c r="K162" s="9"/>
      <c r="L162" s="8"/>
    </row>
    <row r="163" spans="1:12" x14ac:dyDescent="0.35">
      <c r="A163" s="77">
        <f>+A160+1</f>
        <v>111</v>
      </c>
      <c r="B163" s="80" t="s">
        <v>142</v>
      </c>
      <c r="C163" s="17" t="s">
        <v>11</v>
      </c>
      <c r="D163" s="16">
        <v>100</v>
      </c>
      <c r="E163" s="16">
        <f t="shared" ref="E163:E171" si="34">ROUND(D163*0.2,2)</f>
        <v>20</v>
      </c>
      <c r="F163" s="79">
        <f t="shared" ref="F163:F171" si="35">SUM(D163:E163)</f>
        <v>120</v>
      </c>
      <c r="G163" s="16"/>
      <c r="H163" s="16">
        <v>110</v>
      </c>
      <c r="I163" s="16">
        <f t="shared" ref="I163:I171" si="36">ROUND(H163*0.2,2)</f>
        <v>22</v>
      </c>
      <c r="J163" s="16">
        <f t="shared" ref="J163:J171" si="37">SUM(H163:I163)</f>
        <v>132</v>
      </c>
      <c r="K163" s="9">
        <f t="shared" ref="K163:K171" si="38">J163-F163</f>
        <v>12</v>
      </c>
      <c r="L163" s="8">
        <f t="shared" ref="L163:L171" si="39">IF(F163="","NEW",K163/F163)</f>
        <v>0.1</v>
      </c>
    </row>
    <row r="164" spans="1:12" x14ac:dyDescent="0.35">
      <c r="A164" s="77">
        <f t="shared" ref="A164:A171" si="40">+A163+1</f>
        <v>112</v>
      </c>
      <c r="B164" s="80" t="s">
        <v>143</v>
      </c>
      <c r="C164" s="17" t="s">
        <v>11</v>
      </c>
      <c r="D164" s="16">
        <v>125</v>
      </c>
      <c r="E164" s="16">
        <f t="shared" si="34"/>
        <v>25</v>
      </c>
      <c r="F164" s="79">
        <f t="shared" si="35"/>
        <v>150</v>
      </c>
      <c r="G164" s="16"/>
      <c r="H164" s="16">
        <v>137.5</v>
      </c>
      <c r="I164" s="16">
        <f t="shared" si="36"/>
        <v>27.5</v>
      </c>
      <c r="J164" s="16">
        <f t="shared" si="37"/>
        <v>165</v>
      </c>
      <c r="K164" s="9">
        <f t="shared" si="38"/>
        <v>15</v>
      </c>
      <c r="L164" s="8">
        <f t="shared" si="39"/>
        <v>0.1</v>
      </c>
    </row>
    <row r="165" spans="1:12" x14ac:dyDescent="0.35">
      <c r="A165" s="77">
        <f t="shared" si="40"/>
        <v>113</v>
      </c>
      <c r="B165" s="80" t="s">
        <v>144</v>
      </c>
      <c r="C165" s="17" t="s">
        <v>11</v>
      </c>
      <c r="D165" s="16">
        <v>239.17</v>
      </c>
      <c r="E165" s="16">
        <f t="shared" si="34"/>
        <v>47.83</v>
      </c>
      <c r="F165" s="79">
        <f t="shared" si="35"/>
        <v>287</v>
      </c>
      <c r="G165" s="16"/>
      <c r="H165" s="16">
        <v>263.33</v>
      </c>
      <c r="I165" s="16">
        <f t="shared" si="36"/>
        <v>52.67</v>
      </c>
      <c r="J165" s="16">
        <f t="shared" si="37"/>
        <v>316</v>
      </c>
      <c r="K165" s="9">
        <f t="shared" si="38"/>
        <v>29</v>
      </c>
      <c r="L165" s="8">
        <f t="shared" si="39"/>
        <v>0.10104529616724739</v>
      </c>
    </row>
    <row r="166" spans="1:12" x14ac:dyDescent="0.35">
      <c r="A166" s="77">
        <f t="shared" si="40"/>
        <v>114</v>
      </c>
      <c r="B166" s="80" t="s">
        <v>145</v>
      </c>
      <c r="C166" s="17" t="s">
        <v>11</v>
      </c>
      <c r="D166" s="16">
        <v>247.5</v>
      </c>
      <c r="E166" s="16">
        <f t="shared" si="34"/>
        <v>49.5</v>
      </c>
      <c r="F166" s="79">
        <f t="shared" si="35"/>
        <v>297</v>
      </c>
      <c r="G166" s="16"/>
      <c r="H166" s="16">
        <v>272.5</v>
      </c>
      <c r="I166" s="16">
        <f t="shared" si="36"/>
        <v>54.5</v>
      </c>
      <c r="J166" s="16">
        <f t="shared" si="37"/>
        <v>327</v>
      </c>
      <c r="K166" s="9">
        <f t="shared" si="38"/>
        <v>30</v>
      </c>
      <c r="L166" s="8">
        <f t="shared" si="39"/>
        <v>0.10101010101010101</v>
      </c>
    </row>
    <row r="167" spans="1:12" x14ac:dyDescent="0.35">
      <c r="A167" s="77">
        <f t="shared" si="40"/>
        <v>115</v>
      </c>
      <c r="B167" s="80" t="s">
        <v>146</v>
      </c>
      <c r="C167" s="17" t="s">
        <v>11</v>
      </c>
      <c r="D167" s="16">
        <v>143.33000000000001</v>
      </c>
      <c r="E167" s="16">
        <f t="shared" si="34"/>
        <v>28.67</v>
      </c>
      <c r="F167" s="79">
        <f t="shared" si="35"/>
        <v>172</v>
      </c>
      <c r="G167" s="16"/>
      <c r="H167" s="16">
        <v>158.33000000000001</v>
      </c>
      <c r="I167" s="16">
        <f t="shared" si="36"/>
        <v>31.67</v>
      </c>
      <c r="J167" s="16">
        <f t="shared" si="37"/>
        <v>190</v>
      </c>
      <c r="K167" s="9">
        <f t="shared" si="38"/>
        <v>18</v>
      </c>
      <c r="L167" s="8">
        <f t="shared" si="39"/>
        <v>0.10465116279069768</v>
      </c>
    </row>
    <row r="168" spans="1:12" x14ac:dyDescent="0.35">
      <c r="A168" s="77">
        <f t="shared" si="40"/>
        <v>116</v>
      </c>
      <c r="B168" s="80" t="s">
        <v>147</v>
      </c>
      <c r="C168" s="17" t="s">
        <v>11</v>
      </c>
      <c r="D168" s="16">
        <v>265</v>
      </c>
      <c r="E168" s="16">
        <f t="shared" si="34"/>
        <v>53</v>
      </c>
      <c r="F168" s="79">
        <f t="shared" si="35"/>
        <v>318</v>
      </c>
      <c r="G168" s="16"/>
      <c r="H168" s="16">
        <v>291.67</v>
      </c>
      <c r="I168" s="16">
        <f t="shared" si="36"/>
        <v>58.33</v>
      </c>
      <c r="J168" s="16">
        <f t="shared" si="37"/>
        <v>350</v>
      </c>
      <c r="K168" s="9">
        <f t="shared" si="38"/>
        <v>32</v>
      </c>
      <c r="L168" s="8">
        <f t="shared" si="39"/>
        <v>0.10062893081761007</v>
      </c>
    </row>
    <row r="169" spans="1:12" x14ac:dyDescent="0.35">
      <c r="A169" s="77">
        <f t="shared" si="40"/>
        <v>117</v>
      </c>
      <c r="B169" s="80" t="s">
        <v>148</v>
      </c>
      <c r="C169" s="17" t="s">
        <v>11</v>
      </c>
      <c r="D169" s="16">
        <v>273.33</v>
      </c>
      <c r="E169" s="16">
        <f t="shared" si="34"/>
        <v>54.67</v>
      </c>
      <c r="F169" s="79">
        <f t="shared" si="35"/>
        <v>328</v>
      </c>
      <c r="G169" s="16"/>
      <c r="H169" s="16">
        <v>300.83</v>
      </c>
      <c r="I169" s="16">
        <f t="shared" si="36"/>
        <v>60.17</v>
      </c>
      <c r="J169" s="16">
        <f t="shared" si="37"/>
        <v>361</v>
      </c>
      <c r="K169" s="9">
        <f t="shared" si="38"/>
        <v>33</v>
      </c>
      <c r="L169" s="8">
        <f t="shared" si="39"/>
        <v>0.10060975609756098</v>
      </c>
    </row>
    <row r="170" spans="1:12" x14ac:dyDescent="0.35">
      <c r="A170" s="77">
        <f t="shared" si="40"/>
        <v>118</v>
      </c>
      <c r="B170" s="80" t="s">
        <v>149</v>
      </c>
      <c r="C170" s="17" t="s">
        <v>11</v>
      </c>
      <c r="D170" s="16">
        <v>295.83</v>
      </c>
      <c r="E170" s="16">
        <f t="shared" si="34"/>
        <v>59.17</v>
      </c>
      <c r="F170" s="79">
        <f t="shared" si="35"/>
        <v>355</v>
      </c>
      <c r="G170" s="16"/>
      <c r="H170" s="16">
        <v>325.83</v>
      </c>
      <c r="I170" s="16">
        <f t="shared" si="36"/>
        <v>65.17</v>
      </c>
      <c r="J170" s="16">
        <f t="shared" si="37"/>
        <v>391</v>
      </c>
      <c r="K170" s="9">
        <f t="shared" si="38"/>
        <v>36</v>
      </c>
      <c r="L170" s="8">
        <f t="shared" si="39"/>
        <v>0.10140845070422536</v>
      </c>
    </row>
    <row r="171" spans="1:12" x14ac:dyDescent="0.35">
      <c r="A171" s="77">
        <f t="shared" si="40"/>
        <v>119</v>
      </c>
      <c r="B171" s="80" t="s">
        <v>152</v>
      </c>
      <c r="C171" s="17" t="s">
        <v>11</v>
      </c>
      <c r="D171" s="16">
        <v>21.67</v>
      </c>
      <c r="E171" s="16">
        <f t="shared" si="34"/>
        <v>4.33</v>
      </c>
      <c r="F171" s="79">
        <f t="shared" si="35"/>
        <v>26</v>
      </c>
      <c r="G171" s="16"/>
      <c r="H171" s="16">
        <v>25</v>
      </c>
      <c r="I171" s="16">
        <f t="shared" si="36"/>
        <v>5</v>
      </c>
      <c r="J171" s="16">
        <f t="shared" si="37"/>
        <v>30</v>
      </c>
      <c r="K171" s="9">
        <f t="shared" si="38"/>
        <v>4</v>
      </c>
      <c r="L171" s="8">
        <f t="shared" si="39"/>
        <v>0.15384615384615385</v>
      </c>
    </row>
    <row r="172" spans="1:12" x14ac:dyDescent="0.35">
      <c r="A172" s="77"/>
      <c r="B172" s="80"/>
      <c r="C172" s="17"/>
      <c r="D172" s="16"/>
      <c r="E172" s="16"/>
      <c r="F172" s="79"/>
      <c r="G172" s="16"/>
      <c r="H172" s="16"/>
      <c r="I172" s="16"/>
      <c r="J172" s="16"/>
      <c r="K172" s="9"/>
      <c r="L172" s="8"/>
    </row>
    <row r="173" spans="1:12" ht="16.75" thickBot="1" x14ac:dyDescent="0.4">
      <c r="A173" s="77"/>
      <c r="B173" s="438" t="s">
        <v>153</v>
      </c>
      <c r="C173" s="17"/>
      <c r="D173" s="16"/>
      <c r="E173" s="16"/>
      <c r="F173" s="16"/>
      <c r="G173" s="16"/>
      <c r="H173" s="16"/>
      <c r="I173" s="16"/>
      <c r="J173" s="16"/>
      <c r="K173" s="9"/>
      <c r="L173" s="8"/>
    </row>
    <row r="174" spans="1:12" x14ac:dyDescent="0.35">
      <c r="A174" s="77">
        <f>A171+1</f>
        <v>120</v>
      </c>
      <c r="B174" s="80" t="s">
        <v>154</v>
      </c>
      <c r="C174" s="17" t="s">
        <v>11</v>
      </c>
      <c r="D174" s="16">
        <v>78.33</v>
      </c>
      <c r="E174" s="16">
        <f>ROUND(D174*0.2,2)</f>
        <v>15.67</v>
      </c>
      <c r="F174" s="79">
        <f>SUM(D174:E174)</f>
        <v>94</v>
      </c>
      <c r="G174" s="16"/>
      <c r="H174" s="16">
        <v>87.5</v>
      </c>
      <c r="I174" s="16">
        <f>ROUND(H174*0.2,2)</f>
        <v>17.5</v>
      </c>
      <c r="J174" s="16">
        <f>SUM(H174:I174)</f>
        <v>105</v>
      </c>
      <c r="K174" s="9">
        <f>J174-F174</f>
        <v>11</v>
      </c>
      <c r="L174" s="8">
        <f>IF(F174="","NEW",K174/F174)</f>
        <v>0.11702127659574468</v>
      </c>
    </row>
    <row r="175" spans="1:12" x14ac:dyDescent="0.35">
      <c r="A175" s="77">
        <f>+A174+1</f>
        <v>121</v>
      </c>
      <c r="B175" s="80" t="s">
        <v>155</v>
      </c>
      <c r="C175" s="17" t="s">
        <v>11</v>
      </c>
      <c r="D175" s="16">
        <v>208</v>
      </c>
      <c r="E175" s="16"/>
      <c r="F175" s="79">
        <f>SUM(D175:E175)</f>
        <v>208</v>
      </c>
      <c r="G175" s="16"/>
      <c r="H175" s="16">
        <v>230</v>
      </c>
      <c r="I175" s="16"/>
      <c r="J175" s="16">
        <f>SUM(H175:I175)</f>
        <v>230</v>
      </c>
      <c r="K175" s="9">
        <f>J175-F175</f>
        <v>22</v>
      </c>
      <c r="L175" s="8">
        <f>IF(F175="","NEW",K175/F175)</f>
        <v>0.10576923076923077</v>
      </c>
    </row>
    <row r="176" spans="1:12" x14ac:dyDescent="0.35">
      <c r="A176" s="77">
        <f>+A175+1</f>
        <v>122</v>
      </c>
      <c r="B176" s="80" t="s">
        <v>156</v>
      </c>
      <c r="C176" s="17" t="s">
        <v>11</v>
      </c>
      <c r="D176" s="16">
        <v>396</v>
      </c>
      <c r="E176" s="16"/>
      <c r="F176" s="79">
        <f>SUM(D176:E176)</f>
        <v>396</v>
      </c>
      <c r="G176" s="16"/>
      <c r="H176" s="16">
        <v>435</v>
      </c>
      <c r="I176" s="16"/>
      <c r="J176" s="16">
        <f>SUM(H176:I176)</f>
        <v>435</v>
      </c>
      <c r="K176" s="9">
        <f>J176-F176</f>
        <v>39</v>
      </c>
      <c r="L176" s="8">
        <f>IF(F176="","NEW",K176/F176)</f>
        <v>9.8484848484848481E-2</v>
      </c>
    </row>
    <row r="177" spans="1:12" x14ac:dyDescent="0.35">
      <c r="A177" s="77">
        <f>+A176+1</f>
        <v>123</v>
      </c>
      <c r="B177" s="80" t="s">
        <v>157</v>
      </c>
      <c r="C177" s="17" t="s">
        <v>11</v>
      </c>
      <c r="D177" s="16">
        <v>208</v>
      </c>
      <c r="E177" s="16"/>
      <c r="F177" s="79">
        <f>SUM(D177:E177)</f>
        <v>208</v>
      </c>
      <c r="G177" s="16"/>
      <c r="H177" s="16">
        <v>230</v>
      </c>
      <c r="I177" s="16"/>
      <c r="J177" s="16">
        <f>SUM(H177:I177)</f>
        <v>230</v>
      </c>
      <c r="K177" s="9">
        <f>J177-F177</f>
        <v>22</v>
      </c>
      <c r="L177" s="8">
        <f>IF(F177="","NEW",K177/F177)</f>
        <v>0.10576923076923077</v>
      </c>
    </row>
    <row r="178" spans="1:12" x14ac:dyDescent="0.35">
      <c r="A178" s="77">
        <f>+A177+1</f>
        <v>124</v>
      </c>
      <c r="B178" s="80" t="s">
        <v>158</v>
      </c>
      <c r="C178" s="17" t="s">
        <v>11</v>
      </c>
      <c r="D178" s="16">
        <v>4.33</v>
      </c>
      <c r="E178" s="16">
        <f>ROUND(D178*0.2,2)</f>
        <v>0.87</v>
      </c>
      <c r="F178" s="79">
        <f>SUM(D178:E178)</f>
        <v>5.2</v>
      </c>
      <c r="G178" s="16"/>
      <c r="H178" s="16">
        <v>5</v>
      </c>
      <c r="I178" s="16">
        <f>ROUND(H178*0.2,2)</f>
        <v>1</v>
      </c>
      <c r="J178" s="16">
        <f>SUM(H178:I178)</f>
        <v>6</v>
      </c>
      <c r="K178" s="9">
        <f>J178-F178</f>
        <v>0.79999999999999982</v>
      </c>
      <c r="L178" s="8">
        <f>IF(F178="","NEW",K178/F178)</f>
        <v>0.1538461538461538</v>
      </c>
    </row>
    <row r="179" spans="1:12" x14ac:dyDescent="0.35">
      <c r="A179" s="77"/>
      <c r="B179" s="80"/>
      <c r="C179" s="17"/>
      <c r="D179" s="16"/>
      <c r="E179" s="16"/>
      <c r="F179" s="79"/>
      <c r="G179" s="16"/>
      <c r="H179" s="16"/>
      <c r="I179" s="16"/>
      <c r="J179" s="16"/>
      <c r="K179" s="9"/>
      <c r="L179" s="8"/>
    </row>
    <row r="180" spans="1:12" ht="16.75" thickBot="1" x14ac:dyDescent="0.4">
      <c r="A180" s="77"/>
      <c r="B180" s="438" t="s">
        <v>159</v>
      </c>
      <c r="C180" s="17"/>
      <c r="D180" s="16"/>
      <c r="E180" s="16"/>
      <c r="F180" s="79"/>
      <c r="G180" s="16"/>
      <c r="H180" s="16"/>
      <c r="I180" s="16"/>
      <c r="J180" s="16"/>
      <c r="K180" s="9"/>
      <c r="L180" s="8"/>
    </row>
    <row r="181" spans="1:12" x14ac:dyDescent="0.35">
      <c r="A181" s="77">
        <f>A178+1</f>
        <v>125</v>
      </c>
      <c r="B181" s="80" t="s">
        <v>160</v>
      </c>
      <c r="C181" s="17" t="s">
        <v>11</v>
      </c>
      <c r="D181" s="16">
        <v>34.58</v>
      </c>
      <c r="E181" s="16">
        <f>ROUND(D181*0.2,2)</f>
        <v>6.92</v>
      </c>
      <c r="F181" s="16">
        <f>SUM(D181:E181)</f>
        <v>41.5</v>
      </c>
      <c r="G181" s="16"/>
      <c r="H181" s="16">
        <v>38</v>
      </c>
      <c r="I181" s="16">
        <f>ROUND(H181*0.2,2)</f>
        <v>7.6</v>
      </c>
      <c r="J181" s="16">
        <f>SUM(H181:I181)</f>
        <v>45.6</v>
      </c>
      <c r="K181" s="9">
        <f>J181-F181</f>
        <v>4.1000000000000014</v>
      </c>
      <c r="L181" s="8">
        <f>IF(F181="","NEW",K181/F181)</f>
        <v>9.8795180722891604E-2</v>
      </c>
    </row>
    <row r="182" spans="1:12" x14ac:dyDescent="0.35">
      <c r="A182" s="77">
        <f>A181+1</f>
        <v>126</v>
      </c>
      <c r="B182" s="80" t="s">
        <v>161</v>
      </c>
      <c r="C182" s="17" t="s">
        <v>11</v>
      </c>
      <c r="D182" s="16">
        <v>52.08</v>
      </c>
      <c r="E182" s="16">
        <f>ROUND(D182*0.2,2)</f>
        <v>10.42</v>
      </c>
      <c r="F182" s="16">
        <f>SUM(D182:E182)</f>
        <v>62.5</v>
      </c>
      <c r="G182" s="16"/>
      <c r="H182" s="16">
        <v>58</v>
      </c>
      <c r="I182" s="16">
        <f>ROUND(H182*0.2,2)</f>
        <v>11.6</v>
      </c>
      <c r="J182" s="16">
        <f>SUM(H182:I182)</f>
        <v>69.599999999999994</v>
      </c>
      <c r="K182" s="9">
        <f>J182-F182</f>
        <v>7.0999999999999943</v>
      </c>
      <c r="L182" s="8">
        <f>IF(F182="","NEW",K182/F182)</f>
        <v>0.11359999999999991</v>
      </c>
    </row>
    <row r="183" spans="1:12" x14ac:dyDescent="0.35">
      <c r="A183" s="77">
        <f>A182+1</f>
        <v>127</v>
      </c>
      <c r="B183" s="80" t="s">
        <v>162</v>
      </c>
      <c r="C183" s="17" t="s">
        <v>11</v>
      </c>
      <c r="D183" s="16">
        <v>26.04</v>
      </c>
      <c r="E183" s="16">
        <f>ROUND(D183*0.2,2)</f>
        <v>5.21</v>
      </c>
      <c r="F183" s="16">
        <f>SUM(D183:E183)</f>
        <v>31.25</v>
      </c>
      <c r="G183" s="16"/>
      <c r="H183" s="16">
        <v>29</v>
      </c>
      <c r="I183" s="16">
        <f>ROUND(H183*0.2,2)</f>
        <v>5.8</v>
      </c>
      <c r="J183" s="16">
        <f>SUM(H183:I183)</f>
        <v>34.799999999999997</v>
      </c>
      <c r="K183" s="9">
        <f>J183-F183</f>
        <v>3.5499999999999972</v>
      </c>
      <c r="L183" s="8">
        <f>IF(F183="","NEW",K183/F183)</f>
        <v>0.11359999999999991</v>
      </c>
    </row>
    <row r="184" spans="1:12" x14ac:dyDescent="0.35">
      <c r="A184" s="77">
        <f>A183+1</f>
        <v>128</v>
      </c>
      <c r="B184" s="80" t="s">
        <v>155</v>
      </c>
      <c r="C184" s="17" t="s">
        <v>11</v>
      </c>
      <c r="D184" s="16">
        <v>104</v>
      </c>
      <c r="E184" s="16"/>
      <c r="F184" s="16">
        <f>SUM(D184:E184)</f>
        <v>104</v>
      </c>
      <c r="G184" s="16"/>
      <c r="H184" s="16">
        <v>115</v>
      </c>
      <c r="I184" s="16"/>
      <c r="J184" s="16">
        <f>SUM(H184:I184)</f>
        <v>115</v>
      </c>
      <c r="K184" s="9">
        <f>J184-F184</f>
        <v>11</v>
      </c>
      <c r="L184" s="8">
        <f>IF(F184="","NEW",K184/F184)</f>
        <v>0.10576923076923077</v>
      </c>
    </row>
    <row r="185" spans="1:12" x14ac:dyDescent="0.35">
      <c r="A185" s="77"/>
      <c r="B185" s="80"/>
      <c r="C185" s="17"/>
      <c r="D185" s="16"/>
      <c r="E185" s="16"/>
      <c r="F185" s="79"/>
      <c r="G185" s="16"/>
      <c r="H185" s="16"/>
      <c r="I185" s="16"/>
      <c r="J185" s="16"/>
      <c r="K185" s="9"/>
      <c r="L185" s="8"/>
    </row>
    <row r="186" spans="1:12" ht="16.75" thickBot="1" x14ac:dyDescent="0.4">
      <c r="A186" s="77"/>
      <c r="B186" s="438" t="s">
        <v>163</v>
      </c>
      <c r="C186" s="17"/>
      <c r="D186" s="16"/>
      <c r="E186" s="16"/>
      <c r="F186" s="16"/>
      <c r="G186" s="16"/>
      <c r="H186" s="16"/>
      <c r="I186" s="16"/>
      <c r="J186" s="16"/>
      <c r="K186" s="9"/>
      <c r="L186" s="8"/>
    </row>
    <row r="187" spans="1:12" x14ac:dyDescent="0.35">
      <c r="A187" s="77">
        <f>A184+1</f>
        <v>129</v>
      </c>
      <c r="B187" s="80" t="s">
        <v>164</v>
      </c>
      <c r="C187" s="17" t="s">
        <v>11</v>
      </c>
      <c r="D187" s="16">
        <v>104.17</v>
      </c>
      <c r="E187" s="16">
        <f>ROUND(D187*0.2,2)</f>
        <v>20.83</v>
      </c>
      <c r="F187" s="79">
        <f>SUM(D187:E187)</f>
        <v>125</v>
      </c>
      <c r="G187" s="16"/>
      <c r="H187" s="16">
        <v>115</v>
      </c>
      <c r="I187" s="16">
        <f>ROUND(H187*0.2,2)</f>
        <v>23</v>
      </c>
      <c r="J187" s="16">
        <f>SUM(H187:I187)</f>
        <v>138</v>
      </c>
      <c r="K187" s="9">
        <f>J187-F187</f>
        <v>13</v>
      </c>
      <c r="L187" s="8">
        <f>IF(F187="","NEW",K187/F187)</f>
        <v>0.104</v>
      </c>
    </row>
    <row r="188" spans="1:12" x14ac:dyDescent="0.35">
      <c r="A188" s="77">
        <f>A187+1</f>
        <v>130</v>
      </c>
      <c r="B188" s="80" t="s">
        <v>165</v>
      </c>
      <c r="C188" s="17" t="s">
        <v>11</v>
      </c>
      <c r="D188" s="16">
        <v>104</v>
      </c>
      <c r="E188" s="16"/>
      <c r="F188" s="79">
        <f>SUM(D188:E188)</f>
        <v>104</v>
      </c>
      <c r="G188" s="16"/>
      <c r="H188" s="16">
        <v>115</v>
      </c>
      <c r="I188" s="16"/>
      <c r="J188" s="16">
        <f>SUM(H188:I188)</f>
        <v>115</v>
      </c>
      <c r="K188" s="9">
        <f>J188-F188</f>
        <v>11</v>
      </c>
      <c r="L188" s="8">
        <f>IF(F188="","NEW",K188/F188)</f>
        <v>0.10576923076923077</v>
      </c>
    </row>
    <row r="189" spans="1:12" x14ac:dyDescent="0.35">
      <c r="A189" s="77">
        <f>A188+1</f>
        <v>131</v>
      </c>
      <c r="B189" s="80" t="s">
        <v>166</v>
      </c>
      <c r="C189" s="17" t="s">
        <v>11</v>
      </c>
      <c r="D189" s="16">
        <v>94</v>
      </c>
      <c r="E189" s="16"/>
      <c r="F189" s="79">
        <f>SUM(D189:E189)</f>
        <v>94</v>
      </c>
      <c r="G189" s="16"/>
      <c r="H189" s="16">
        <v>103</v>
      </c>
      <c r="I189" s="16"/>
      <c r="J189" s="16">
        <f>SUM(H189:I189)</f>
        <v>103</v>
      </c>
      <c r="K189" s="9">
        <f>J189-F189</f>
        <v>9</v>
      </c>
      <c r="L189" s="8">
        <f>IF(F189="","NEW",K189/F189)</f>
        <v>9.5744680851063829E-2</v>
      </c>
    </row>
    <row r="190" spans="1:12" x14ac:dyDescent="0.35">
      <c r="A190" s="77"/>
      <c r="B190" s="80"/>
      <c r="C190" s="17"/>
      <c r="D190" s="16"/>
      <c r="E190" s="16"/>
      <c r="F190" s="79"/>
      <c r="G190" s="16"/>
      <c r="H190" s="16"/>
      <c r="I190" s="16"/>
      <c r="J190" s="16"/>
      <c r="K190" s="9"/>
      <c r="L190" s="8"/>
    </row>
    <row r="191" spans="1:12" ht="16.75" thickBot="1" x14ac:dyDescent="0.4">
      <c r="A191" s="77"/>
      <c r="B191" s="438" t="s">
        <v>167</v>
      </c>
      <c r="C191" s="17"/>
      <c r="D191" s="16"/>
      <c r="E191" s="16"/>
      <c r="F191" s="16"/>
      <c r="G191" s="16"/>
      <c r="H191" s="16"/>
      <c r="I191" s="16"/>
      <c r="J191" s="16"/>
      <c r="K191" s="9"/>
      <c r="L191" s="8"/>
    </row>
    <row r="192" spans="1:12" x14ac:dyDescent="0.35">
      <c r="A192" s="77">
        <f>A189+1</f>
        <v>132</v>
      </c>
      <c r="B192" s="80" t="s">
        <v>168</v>
      </c>
      <c r="C192" s="17" t="s">
        <v>11</v>
      </c>
      <c r="D192" s="16">
        <v>247.5</v>
      </c>
      <c r="E192" s="16">
        <f>ROUND(D192*0.2,2)</f>
        <v>49.5</v>
      </c>
      <c r="F192" s="79">
        <f t="shared" ref="F192:F209" si="41">SUM(D192:E192)</f>
        <v>297</v>
      </c>
      <c r="G192" s="16"/>
      <c r="H192" s="16">
        <v>272.5</v>
      </c>
      <c r="I192" s="16">
        <f>ROUND(H192*0.2,2)</f>
        <v>54.5</v>
      </c>
      <c r="J192" s="79">
        <f t="shared" ref="J192:J209" si="42">SUM(H192:I192)</f>
        <v>327</v>
      </c>
      <c r="K192" s="9">
        <f t="shared" ref="K192:K209" si="43">J192-F192</f>
        <v>30</v>
      </c>
      <c r="L192" s="8">
        <f t="shared" ref="L192:L209" si="44">IF(F192="","NEW",K192/F192)</f>
        <v>0.10101010101010101</v>
      </c>
    </row>
    <row r="193" spans="1:13" x14ac:dyDescent="0.35">
      <c r="A193" s="77">
        <f t="shared" ref="A193:A209" si="45">+A192+1</f>
        <v>133</v>
      </c>
      <c r="B193" s="80" t="s">
        <v>169</v>
      </c>
      <c r="C193" s="17" t="s">
        <v>11</v>
      </c>
      <c r="D193" s="16">
        <v>285</v>
      </c>
      <c r="E193" s="16"/>
      <c r="F193" s="79">
        <f t="shared" si="41"/>
        <v>285</v>
      </c>
      <c r="G193" s="16"/>
      <c r="H193" s="16">
        <v>315</v>
      </c>
      <c r="I193" s="16"/>
      <c r="J193" s="79">
        <f t="shared" si="42"/>
        <v>315</v>
      </c>
      <c r="K193" s="9">
        <f t="shared" si="43"/>
        <v>30</v>
      </c>
      <c r="L193" s="8">
        <f t="shared" si="44"/>
        <v>0.10526315789473684</v>
      </c>
    </row>
    <row r="194" spans="1:13" x14ac:dyDescent="0.35">
      <c r="A194" s="77">
        <f t="shared" si="45"/>
        <v>134</v>
      </c>
      <c r="B194" s="80" t="s">
        <v>170</v>
      </c>
      <c r="C194" s="17" t="s">
        <v>11</v>
      </c>
      <c r="D194" s="16">
        <v>547</v>
      </c>
      <c r="E194" s="16"/>
      <c r="F194" s="79">
        <f t="shared" si="41"/>
        <v>547</v>
      </c>
      <c r="G194" s="16"/>
      <c r="H194" s="16">
        <v>600</v>
      </c>
      <c r="I194" s="16"/>
      <c r="J194" s="79">
        <f t="shared" si="42"/>
        <v>600</v>
      </c>
      <c r="K194" s="9">
        <f t="shared" si="43"/>
        <v>53</v>
      </c>
      <c r="L194" s="8">
        <f t="shared" si="44"/>
        <v>9.6892138939670927E-2</v>
      </c>
    </row>
    <row r="195" spans="1:13" s="95" customFormat="1" x14ac:dyDescent="0.35">
      <c r="A195" s="77">
        <f t="shared" si="45"/>
        <v>135</v>
      </c>
      <c r="B195" s="80" t="s">
        <v>171</v>
      </c>
      <c r="C195" s="17" t="s">
        <v>11</v>
      </c>
      <c r="D195" s="16">
        <v>285</v>
      </c>
      <c r="E195" s="16"/>
      <c r="F195" s="79">
        <f t="shared" si="41"/>
        <v>285</v>
      </c>
      <c r="G195" s="16"/>
      <c r="H195" s="16">
        <v>315</v>
      </c>
      <c r="I195" s="16"/>
      <c r="J195" s="79">
        <f t="shared" si="42"/>
        <v>315</v>
      </c>
      <c r="K195" s="9">
        <f t="shared" si="43"/>
        <v>30</v>
      </c>
      <c r="L195" s="8">
        <f t="shared" si="44"/>
        <v>0.10526315789473684</v>
      </c>
      <c r="M195" s="69"/>
    </row>
    <row r="196" spans="1:13" s="95" customFormat="1" x14ac:dyDescent="0.35">
      <c r="A196" s="77">
        <f t="shared" si="45"/>
        <v>136</v>
      </c>
      <c r="B196" s="80" t="s">
        <v>100</v>
      </c>
      <c r="C196" s="17" t="s">
        <v>11</v>
      </c>
      <c r="D196" s="16">
        <v>191.67</v>
      </c>
      <c r="E196" s="16">
        <f>ROUND(D196*0.2,2)</f>
        <v>38.33</v>
      </c>
      <c r="F196" s="79">
        <f t="shared" si="41"/>
        <v>230</v>
      </c>
      <c r="G196" s="16"/>
      <c r="H196" s="16">
        <v>210</v>
      </c>
      <c r="I196" s="16">
        <f>ROUND(H196*0.2,2)</f>
        <v>42</v>
      </c>
      <c r="J196" s="79">
        <f t="shared" si="42"/>
        <v>252</v>
      </c>
      <c r="K196" s="9">
        <f t="shared" si="43"/>
        <v>22</v>
      </c>
      <c r="L196" s="8">
        <f t="shared" si="44"/>
        <v>9.5652173913043481E-2</v>
      </c>
      <c r="M196" s="69"/>
    </row>
    <row r="197" spans="1:13" s="95" customFormat="1" x14ac:dyDescent="0.35">
      <c r="A197" s="77">
        <f t="shared" si="45"/>
        <v>137</v>
      </c>
      <c r="B197" s="80" t="s">
        <v>101</v>
      </c>
      <c r="C197" s="17" t="s">
        <v>11</v>
      </c>
      <c r="D197" s="16">
        <v>285</v>
      </c>
      <c r="E197" s="16"/>
      <c r="F197" s="79">
        <f t="shared" si="41"/>
        <v>285</v>
      </c>
      <c r="G197" s="16"/>
      <c r="H197" s="16">
        <v>313</v>
      </c>
      <c r="I197" s="16"/>
      <c r="J197" s="79">
        <f t="shared" si="42"/>
        <v>313</v>
      </c>
      <c r="K197" s="9">
        <f t="shared" si="43"/>
        <v>28</v>
      </c>
      <c r="L197" s="8">
        <f t="shared" si="44"/>
        <v>9.8245614035087719E-2</v>
      </c>
      <c r="M197" s="69"/>
    </row>
    <row r="198" spans="1:13" s="95" customFormat="1" x14ac:dyDescent="0.35">
      <c r="A198" s="77">
        <f t="shared" si="45"/>
        <v>138</v>
      </c>
      <c r="B198" s="80" t="s">
        <v>102</v>
      </c>
      <c r="C198" s="17" t="s">
        <v>11</v>
      </c>
      <c r="D198" s="16">
        <v>550</v>
      </c>
      <c r="E198" s="16"/>
      <c r="F198" s="79">
        <f t="shared" si="41"/>
        <v>550</v>
      </c>
      <c r="G198" s="16"/>
      <c r="H198" s="16">
        <v>610</v>
      </c>
      <c r="I198" s="16"/>
      <c r="J198" s="79">
        <f t="shared" si="42"/>
        <v>610</v>
      </c>
      <c r="K198" s="9">
        <f t="shared" si="43"/>
        <v>60</v>
      </c>
      <c r="L198" s="8">
        <f t="shared" si="44"/>
        <v>0.10909090909090909</v>
      </c>
      <c r="M198" s="69"/>
    </row>
    <row r="199" spans="1:13" s="95" customFormat="1" x14ac:dyDescent="0.35">
      <c r="A199" s="77">
        <f t="shared" si="45"/>
        <v>139</v>
      </c>
      <c r="B199" s="80" t="s">
        <v>103</v>
      </c>
      <c r="C199" s="17" t="s">
        <v>11</v>
      </c>
      <c r="D199" s="16">
        <v>285</v>
      </c>
      <c r="E199" s="16"/>
      <c r="F199" s="79">
        <f t="shared" si="41"/>
        <v>285</v>
      </c>
      <c r="G199" s="16"/>
      <c r="H199" s="16">
        <v>315</v>
      </c>
      <c r="I199" s="16"/>
      <c r="J199" s="79">
        <f t="shared" si="42"/>
        <v>315</v>
      </c>
      <c r="K199" s="9">
        <f t="shared" si="43"/>
        <v>30</v>
      </c>
      <c r="L199" s="8">
        <f t="shared" si="44"/>
        <v>0.10526315789473684</v>
      </c>
      <c r="M199" s="69"/>
    </row>
    <row r="200" spans="1:13" s="95" customFormat="1" x14ac:dyDescent="0.35">
      <c r="A200" s="77">
        <f t="shared" si="45"/>
        <v>140</v>
      </c>
      <c r="B200" s="80" t="s">
        <v>104</v>
      </c>
      <c r="C200" s="17" t="s">
        <v>11</v>
      </c>
      <c r="D200" s="16">
        <v>160.83000000000001</v>
      </c>
      <c r="E200" s="16">
        <f t="shared" ref="E200:E207" si="46">ROUND(D200*0.2,2)</f>
        <v>32.17</v>
      </c>
      <c r="F200" s="79">
        <f t="shared" si="41"/>
        <v>193</v>
      </c>
      <c r="G200" s="16"/>
      <c r="H200" s="16">
        <v>176</v>
      </c>
      <c r="I200" s="16">
        <f t="shared" ref="I200:I207" si="47">ROUND(H200*0.2,2)</f>
        <v>35.200000000000003</v>
      </c>
      <c r="J200" s="79">
        <f t="shared" si="42"/>
        <v>211.2</v>
      </c>
      <c r="K200" s="9">
        <f t="shared" si="43"/>
        <v>18.199999999999989</v>
      </c>
      <c r="L200" s="8">
        <f t="shared" si="44"/>
        <v>9.4300518134714961E-2</v>
      </c>
      <c r="M200" s="69"/>
    </row>
    <row r="201" spans="1:13" s="95" customFormat="1" x14ac:dyDescent="0.35">
      <c r="A201" s="77">
        <f t="shared" si="45"/>
        <v>141</v>
      </c>
      <c r="B201" s="80" t="s">
        <v>172</v>
      </c>
      <c r="C201" s="17" t="s">
        <v>11</v>
      </c>
      <c r="D201" s="16">
        <v>216.67</v>
      </c>
      <c r="E201" s="16">
        <f t="shared" si="46"/>
        <v>43.33</v>
      </c>
      <c r="F201" s="79">
        <f t="shared" si="41"/>
        <v>260</v>
      </c>
      <c r="G201" s="16"/>
      <c r="H201" s="16">
        <v>216.67</v>
      </c>
      <c r="I201" s="16">
        <f t="shared" si="47"/>
        <v>43.33</v>
      </c>
      <c r="J201" s="79">
        <f t="shared" si="42"/>
        <v>260</v>
      </c>
      <c r="K201" s="9">
        <f t="shared" si="43"/>
        <v>0</v>
      </c>
      <c r="L201" s="8">
        <f t="shared" si="44"/>
        <v>0</v>
      </c>
      <c r="M201" s="69"/>
    </row>
    <row r="202" spans="1:13" s="95" customFormat="1" x14ac:dyDescent="0.35">
      <c r="A202" s="77">
        <f t="shared" si="45"/>
        <v>142</v>
      </c>
      <c r="B202" s="80" t="s">
        <v>106</v>
      </c>
      <c r="C202" s="17" t="s">
        <v>11</v>
      </c>
      <c r="D202" s="16">
        <v>286.67</v>
      </c>
      <c r="E202" s="16">
        <f t="shared" si="46"/>
        <v>57.33</v>
      </c>
      <c r="F202" s="79">
        <f t="shared" si="41"/>
        <v>344</v>
      </c>
      <c r="G202" s="16"/>
      <c r="H202" s="16">
        <v>315</v>
      </c>
      <c r="I202" s="16">
        <f t="shared" si="47"/>
        <v>63</v>
      </c>
      <c r="J202" s="79">
        <f t="shared" si="42"/>
        <v>378</v>
      </c>
      <c r="K202" s="9">
        <f t="shared" si="43"/>
        <v>34</v>
      </c>
      <c r="L202" s="8">
        <f t="shared" si="44"/>
        <v>9.8837209302325577E-2</v>
      </c>
      <c r="M202" s="69"/>
    </row>
    <row r="203" spans="1:13" s="95" customFormat="1" x14ac:dyDescent="0.35">
      <c r="A203" s="77">
        <f t="shared" si="45"/>
        <v>143</v>
      </c>
      <c r="B203" s="80" t="s">
        <v>173</v>
      </c>
      <c r="C203" s="17" t="s">
        <v>11</v>
      </c>
      <c r="D203" s="16">
        <v>4.33</v>
      </c>
      <c r="E203" s="16">
        <f t="shared" si="46"/>
        <v>0.87</v>
      </c>
      <c r="F203" s="79">
        <f t="shared" si="41"/>
        <v>5.2</v>
      </c>
      <c r="G203" s="16"/>
      <c r="H203" s="16"/>
      <c r="I203" s="16"/>
      <c r="J203" s="79"/>
      <c r="K203" s="9">
        <f t="shared" si="43"/>
        <v>-5.2</v>
      </c>
      <c r="L203" s="8">
        <f t="shared" si="44"/>
        <v>-1</v>
      </c>
      <c r="M203" s="69"/>
    </row>
    <row r="204" spans="1:13" s="95" customFormat="1" x14ac:dyDescent="0.35">
      <c r="A204" s="77">
        <f t="shared" si="45"/>
        <v>144</v>
      </c>
      <c r="B204" s="80" t="s">
        <v>174</v>
      </c>
      <c r="C204" s="17" t="s">
        <v>11</v>
      </c>
      <c r="D204" s="16">
        <v>186.67</v>
      </c>
      <c r="E204" s="16">
        <f t="shared" si="46"/>
        <v>37.33</v>
      </c>
      <c r="F204" s="79">
        <f t="shared" si="41"/>
        <v>224</v>
      </c>
      <c r="G204" s="16"/>
      <c r="H204" s="16">
        <v>205</v>
      </c>
      <c r="I204" s="16">
        <f t="shared" si="47"/>
        <v>41</v>
      </c>
      <c r="J204" s="79">
        <f t="shared" si="42"/>
        <v>246</v>
      </c>
      <c r="K204" s="9">
        <f t="shared" si="43"/>
        <v>22</v>
      </c>
      <c r="L204" s="8">
        <f t="shared" si="44"/>
        <v>9.8214285714285712E-2</v>
      </c>
      <c r="M204" s="69"/>
    </row>
    <row r="205" spans="1:13" s="95" customFormat="1" x14ac:dyDescent="0.35">
      <c r="A205" s="77">
        <f t="shared" si="45"/>
        <v>145</v>
      </c>
      <c r="B205" s="80" t="s">
        <v>175</v>
      </c>
      <c r="C205" s="17" t="s">
        <v>11</v>
      </c>
      <c r="D205" s="16">
        <v>4.33</v>
      </c>
      <c r="E205" s="16">
        <f t="shared" si="46"/>
        <v>0.87</v>
      </c>
      <c r="F205" s="79">
        <f t="shared" si="41"/>
        <v>5.2</v>
      </c>
      <c r="G205" s="16"/>
      <c r="H205" s="16"/>
      <c r="I205" s="16"/>
      <c r="J205" s="79"/>
      <c r="K205" s="9">
        <f t="shared" si="43"/>
        <v>-5.2</v>
      </c>
      <c r="L205" s="8">
        <f t="shared" si="44"/>
        <v>-1</v>
      </c>
      <c r="M205" s="69"/>
    </row>
    <row r="206" spans="1:13" s="95" customFormat="1" x14ac:dyDescent="0.35">
      <c r="A206" s="77">
        <f t="shared" si="45"/>
        <v>146</v>
      </c>
      <c r="B206" s="80" t="s">
        <v>176</v>
      </c>
      <c r="C206" s="17" t="s">
        <v>11</v>
      </c>
      <c r="D206" s="16">
        <v>916.67</v>
      </c>
      <c r="E206" s="16">
        <f t="shared" si="46"/>
        <v>183.33</v>
      </c>
      <c r="F206" s="79">
        <f t="shared" si="41"/>
        <v>1100</v>
      </c>
      <c r="G206" s="16"/>
      <c r="H206" s="16">
        <v>1009.17</v>
      </c>
      <c r="I206" s="16">
        <f t="shared" si="47"/>
        <v>201.83</v>
      </c>
      <c r="J206" s="79">
        <f t="shared" si="42"/>
        <v>1211</v>
      </c>
      <c r="K206" s="9">
        <f t="shared" si="43"/>
        <v>111</v>
      </c>
      <c r="L206" s="8">
        <f t="shared" si="44"/>
        <v>0.10090909090909091</v>
      </c>
      <c r="M206" s="69"/>
    </row>
    <row r="207" spans="1:13" s="95" customFormat="1" x14ac:dyDescent="0.35">
      <c r="A207" s="77">
        <f t="shared" si="45"/>
        <v>147</v>
      </c>
      <c r="B207" s="80" t="s">
        <v>177</v>
      </c>
      <c r="C207" s="17" t="s">
        <v>11</v>
      </c>
      <c r="D207" s="16">
        <v>1125</v>
      </c>
      <c r="E207" s="16">
        <f t="shared" si="46"/>
        <v>225</v>
      </c>
      <c r="F207" s="79">
        <f t="shared" si="41"/>
        <v>1350</v>
      </c>
      <c r="G207" s="16"/>
      <c r="H207" s="16">
        <v>1238.33</v>
      </c>
      <c r="I207" s="16">
        <f t="shared" si="47"/>
        <v>247.67</v>
      </c>
      <c r="J207" s="79">
        <f t="shared" si="42"/>
        <v>1486</v>
      </c>
      <c r="K207" s="9">
        <f t="shared" si="43"/>
        <v>136</v>
      </c>
      <c r="L207" s="8">
        <f t="shared" si="44"/>
        <v>0.10074074074074074</v>
      </c>
      <c r="M207" s="69"/>
    </row>
    <row r="208" spans="1:13" s="95" customFormat="1" x14ac:dyDescent="0.35">
      <c r="A208" s="77">
        <f t="shared" si="45"/>
        <v>148</v>
      </c>
      <c r="B208" s="80" t="s">
        <v>94</v>
      </c>
      <c r="C208" s="17" t="s">
        <v>11</v>
      </c>
      <c r="D208" s="16">
        <v>780</v>
      </c>
      <c r="E208" s="16"/>
      <c r="F208" s="79">
        <f t="shared" si="41"/>
        <v>780</v>
      </c>
      <c r="G208" s="16"/>
      <c r="H208" s="16">
        <v>860</v>
      </c>
      <c r="I208" s="16"/>
      <c r="J208" s="79">
        <f t="shared" si="42"/>
        <v>860</v>
      </c>
      <c r="K208" s="9">
        <f t="shared" si="43"/>
        <v>80</v>
      </c>
      <c r="L208" s="8">
        <f t="shared" si="44"/>
        <v>0.10256410256410256</v>
      </c>
      <c r="M208" s="69"/>
    </row>
    <row r="209" spans="1:13" s="95" customFormat="1" x14ac:dyDescent="0.35">
      <c r="A209" s="77">
        <f t="shared" si="45"/>
        <v>149</v>
      </c>
      <c r="B209" s="80" t="s">
        <v>178</v>
      </c>
      <c r="C209" s="17" t="s">
        <v>11</v>
      </c>
      <c r="D209" s="16">
        <v>173.33</v>
      </c>
      <c r="E209" s="16">
        <f>ROUND(D209*0.2,2)</f>
        <v>34.67</v>
      </c>
      <c r="F209" s="79">
        <f t="shared" si="41"/>
        <v>208</v>
      </c>
      <c r="G209" s="16"/>
      <c r="H209" s="16">
        <v>190.83</v>
      </c>
      <c r="I209" s="16">
        <f>ROUND(H209*0.2,2)</f>
        <v>38.17</v>
      </c>
      <c r="J209" s="79">
        <f t="shared" si="42"/>
        <v>229</v>
      </c>
      <c r="K209" s="9">
        <f t="shared" si="43"/>
        <v>21</v>
      </c>
      <c r="L209" s="8">
        <f t="shared" si="44"/>
        <v>0.10096153846153846</v>
      </c>
      <c r="M209" s="69"/>
    </row>
    <row r="210" spans="1:13" s="95" customFormat="1" x14ac:dyDescent="0.3">
      <c r="A210" s="77"/>
      <c r="B210" s="80"/>
      <c r="C210" s="17"/>
      <c r="D210" s="16"/>
      <c r="E210" s="16"/>
      <c r="F210" s="79"/>
      <c r="G210" s="16"/>
      <c r="H210" s="16"/>
      <c r="I210" s="16"/>
      <c r="J210" s="16"/>
      <c r="K210" s="9"/>
      <c r="L210" s="8"/>
    </row>
    <row r="211" spans="1:13" s="95" customFormat="1" ht="16.75" thickBot="1" x14ac:dyDescent="0.35">
      <c r="A211" s="77"/>
      <c r="B211" s="438" t="s">
        <v>179</v>
      </c>
      <c r="C211" s="17"/>
      <c r="D211" s="16"/>
      <c r="E211" s="16"/>
      <c r="F211" s="79"/>
      <c r="G211" s="16"/>
      <c r="H211" s="16"/>
      <c r="I211" s="16"/>
      <c r="J211" s="16"/>
      <c r="K211" s="9"/>
      <c r="L211" s="8"/>
    </row>
    <row r="212" spans="1:13" s="95" customFormat="1" x14ac:dyDescent="0.3">
      <c r="A212" s="77"/>
      <c r="B212" s="80"/>
      <c r="C212" s="17"/>
      <c r="D212" s="16"/>
      <c r="E212" s="16"/>
      <c r="F212" s="79"/>
      <c r="G212" s="16"/>
      <c r="H212" s="16"/>
      <c r="I212" s="16"/>
      <c r="J212" s="16"/>
      <c r="K212" s="9"/>
      <c r="L212" s="8"/>
    </row>
    <row r="213" spans="1:13" s="95" customFormat="1" x14ac:dyDescent="0.35">
      <c r="A213" s="77">
        <f>A209+1</f>
        <v>150</v>
      </c>
      <c r="B213" s="80" t="s">
        <v>180</v>
      </c>
      <c r="C213" s="17" t="s">
        <v>11</v>
      </c>
      <c r="D213" s="16">
        <v>1340</v>
      </c>
      <c r="E213" s="16"/>
      <c r="F213" s="16">
        <f t="shared" ref="F213:F218" si="48">D213+E213</f>
        <v>1340</v>
      </c>
      <c r="G213" s="16"/>
      <c r="H213" s="16">
        <v>1483</v>
      </c>
      <c r="I213" s="16"/>
      <c r="J213" s="79">
        <f t="shared" ref="J213:J218" si="49">SUM(H213:I213)</f>
        <v>1483</v>
      </c>
      <c r="K213" s="9">
        <f t="shared" ref="K213:K218" si="50">J213-F213</f>
        <v>143</v>
      </c>
      <c r="L213" s="8">
        <f t="shared" ref="L213:L218" si="51">IF(F213="","NEW",K213/F213)</f>
        <v>0.10671641791044777</v>
      </c>
      <c r="M213" s="69"/>
    </row>
    <row r="214" spans="1:13" s="95" customFormat="1" x14ac:dyDescent="0.35">
      <c r="A214" s="77">
        <f t="shared" ref="A214:A256" si="52">A213+1</f>
        <v>151</v>
      </c>
      <c r="B214" s="80" t="s">
        <v>181</v>
      </c>
      <c r="C214" s="17" t="s">
        <v>11</v>
      </c>
      <c r="D214" s="16">
        <v>125</v>
      </c>
      <c r="E214" s="16"/>
      <c r="F214" s="16">
        <f t="shared" si="48"/>
        <v>125</v>
      </c>
      <c r="G214" s="16"/>
      <c r="H214" s="16">
        <v>137</v>
      </c>
      <c r="I214" s="16"/>
      <c r="J214" s="79">
        <f t="shared" si="49"/>
        <v>137</v>
      </c>
      <c r="K214" s="9">
        <f t="shared" si="50"/>
        <v>12</v>
      </c>
      <c r="L214" s="8">
        <f t="shared" si="51"/>
        <v>9.6000000000000002E-2</v>
      </c>
      <c r="M214" s="69"/>
    </row>
    <row r="215" spans="1:13" s="95" customFormat="1" x14ac:dyDescent="0.35">
      <c r="A215" s="77">
        <f t="shared" si="52"/>
        <v>152</v>
      </c>
      <c r="B215" s="80" t="s">
        <v>182</v>
      </c>
      <c r="C215" s="17" t="s">
        <v>11</v>
      </c>
      <c r="D215" s="16">
        <v>121.67</v>
      </c>
      <c r="E215" s="16">
        <f>ROUND(D215*0.2,2)</f>
        <v>24.33</v>
      </c>
      <c r="F215" s="16">
        <f t="shared" si="48"/>
        <v>146</v>
      </c>
      <c r="G215" s="16"/>
      <c r="H215" s="16">
        <v>132.66999999999999</v>
      </c>
      <c r="I215" s="16">
        <f>ROUND(H215*0.2,2)</f>
        <v>26.53</v>
      </c>
      <c r="J215" s="79">
        <f t="shared" si="49"/>
        <v>159.19999999999999</v>
      </c>
      <c r="K215" s="9">
        <f t="shared" si="50"/>
        <v>13.199999999999989</v>
      </c>
      <c r="L215" s="8">
        <f t="shared" si="51"/>
        <v>9.0410958904109509E-2</v>
      </c>
      <c r="M215" s="69"/>
    </row>
    <row r="216" spans="1:13" s="95" customFormat="1" x14ac:dyDescent="0.35">
      <c r="A216" s="77">
        <f t="shared" si="52"/>
        <v>153</v>
      </c>
      <c r="B216" s="80" t="s">
        <v>183</v>
      </c>
      <c r="C216" s="17" t="s">
        <v>11</v>
      </c>
      <c r="D216" s="16">
        <v>104.17</v>
      </c>
      <c r="E216" s="16">
        <f>ROUND(D216*0.2,2)</f>
        <v>20.83</v>
      </c>
      <c r="F216" s="16">
        <f t="shared" si="48"/>
        <v>125</v>
      </c>
      <c r="G216" s="16"/>
      <c r="H216" s="16">
        <v>114</v>
      </c>
      <c r="I216" s="16">
        <f>ROUND(H216*0.2,2)</f>
        <v>22.8</v>
      </c>
      <c r="J216" s="79">
        <f t="shared" si="49"/>
        <v>136.80000000000001</v>
      </c>
      <c r="K216" s="9">
        <f t="shared" si="50"/>
        <v>11.800000000000011</v>
      </c>
      <c r="L216" s="8">
        <f t="shared" si="51"/>
        <v>9.4400000000000095E-2</v>
      </c>
      <c r="M216" s="69"/>
    </row>
    <row r="217" spans="1:13" s="95" customFormat="1" x14ac:dyDescent="0.35">
      <c r="A217" s="77">
        <f t="shared" si="52"/>
        <v>154</v>
      </c>
      <c r="B217" s="80" t="s">
        <v>54</v>
      </c>
      <c r="C217" s="17" t="s">
        <v>11</v>
      </c>
      <c r="D217" s="16">
        <v>65</v>
      </c>
      <c r="E217" s="16">
        <f>ROUND(D217*0.2,2)</f>
        <v>13</v>
      </c>
      <c r="F217" s="16">
        <f t="shared" si="48"/>
        <v>78</v>
      </c>
      <c r="G217" s="16"/>
      <c r="H217" s="16">
        <v>71</v>
      </c>
      <c r="I217" s="16">
        <f>ROUND(H217*0.2,2)</f>
        <v>14.2</v>
      </c>
      <c r="J217" s="79">
        <f t="shared" si="49"/>
        <v>85.2</v>
      </c>
      <c r="K217" s="9">
        <f t="shared" si="50"/>
        <v>7.2000000000000028</v>
      </c>
      <c r="L217" s="8">
        <f t="shared" si="51"/>
        <v>9.2307692307692341E-2</v>
      </c>
      <c r="M217" s="69"/>
    </row>
    <row r="218" spans="1:13" s="95" customFormat="1" x14ac:dyDescent="0.35">
      <c r="A218" s="77">
        <f t="shared" si="52"/>
        <v>155</v>
      </c>
      <c r="B218" s="80" t="s">
        <v>55</v>
      </c>
      <c r="C218" s="17" t="s">
        <v>11</v>
      </c>
      <c r="D218" s="16">
        <v>86.67</v>
      </c>
      <c r="E218" s="16">
        <f>ROUND(D218*0.2,2)</f>
        <v>17.329999999999998</v>
      </c>
      <c r="F218" s="16">
        <f t="shared" si="48"/>
        <v>104</v>
      </c>
      <c r="G218" s="16"/>
      <c r="H218" s="16">
        <v>96</v>
      </c>
      <c r="I218" s="16">
        <f>ROUND(H218*0.2,2)</f>
        <v>19.2</v>
      </c>
      <c r="J218" s="79">
        <f t="shared" si="49"/>
        <v>115.2</v>
      </c>
      <c r="K218" s="9">
        <f t="shared" si="50"/>
        <v>11.200000000000003</v>
      </c>
      <c r="L218" s="8">
        <f t="shared" si="51"/>
        <v>0.10769230769230773</v>
      </c>
      <c r="M218" s="69"/>
    </row>
    <row r="219" spans="1:13" s="95" customFormat="1" x14ac:dyDescent="0.3">
      <c r="A219" s="77">
        <f t="shared" si="52"/>
        <v>156</v>
      </c>
      <c r="B219" s="80" t="s">
        <v>56</v>
      </c>
      <c r="C219" s="17" t="s">
        <v>11</v>
      </c>
      <c r="D219" s="550" t="s">
        <v>57</v>
      </c>
      <c r="E219" s="551"/>
      <c r="F219" s="552"/>
      <c r="G219" s="16"/>
      <c r="H219" s="550" t="s">
        <v>57</v>
      </c>
      <c r="I219" s="551"/>
      <c r="J219" s="552"/>
      <c r="K219" s="9"/>
      <c r="L219" s="8"/>
    </row>
    <row r="220" spans="1:13" s="95" customFormat="1" x14ac:dyDescent="0.35">
      <c r="A220" s="77">
        <f t="shared" si="52"/>
        <v>157</v>
      </c>
      <c r="B220" s="80" t="s">
        <v>184</v>
      </c>
      <c r="C220" s="17" t="s">
        <v>11</v>
      </c>
      <c r="D220" s="16">
        <v>400</v>
      </c>
      <c r="E220" s="16">
        <f>ROUND(D220*0.2,2)</f>
        <v>80</v>
      </c>
      <c r="F220" s="16">
        <f>D220+E220</f>
        <v>480</v>
      </c>
      <c r="G220" s="16"/>
      <c r="H220" s="16">
        <v>440</v>
      </c>
      <c r="I220" s="16">
        <f>ROUND(H220*0.2,2)</f>
        <v>88</v>
      </c>
      <c r="J220" s="79">
        <f>SUM(H220:I220)</f>
        <v>528</v>
      </c>
      <c r="K220" s="9">
        <f>J220-F220</f>
        <v>48</v>
      </c>
      <c r="L220" s="8">
        <f>IF(F220="","NEW",K220/F220)</f>
        <v>0.1</v>
      </c>
      <c r="M220" s="69"/>
    </row>
    <row r="221" spans="1:13" s="95" customFormat="1" x14ac:dyDescent="0.35">
      <c r="A221" s="77">
        <f t="shared" si="52"/>
        <v>158</v>
      </c>
      <c r="B221" s="80" t="s">
        <v>182</v>
      </c>
      <c r="C221" s="17" t="s">
        <v>11</v>
      </c>
      <c r="D221" s="16">
        <v>121.67</v>
      </c>
      <c r="E221" s="16">
        <f>ROUND(D221*0.2,2)</f>
        <v>24.33</v>
      </c>
      <c r="F221" s="16">
        <f>D221+E221</f>
        <v>146</v>
      </c>
      <c r="G221" s="16"/>
      <c r="H221" s="16">
        <v>132.66999999999999</v>
      </c>
      <c r="I221" s="16">
        <f>ROUND(H221*0.2,2)</f>
        <v>26.53</v>
      </c>
      <c r="J221" s="79">
        <f>SUM(H221:I221)</f>
        <v>159.19999999999999</v>
      </c>
      <c r="K221" s="9">
        <f>J221-F221</f>
        <v>13.199999999999989</v>
      </c>
      <c r="L221" s="8">
        <f>IF(F221="","NEW",K221/F221)</f>
        <v>9.0410958904109509E-2</v>
      </c>
      <c r="M221" s="69"/>
    </row>
    <row r="222" spans="1:13" s="95" customFormat="1" x14ac:dyDescent="0.35">
      <c r="A222" s="77">
        <f t="shared" si="52"/>
        <v>159</v>
      </c>
      <c r="B222" s="80" t="s">
        <v>185</v>
      </c>
      <c r="C222" s="17" t="s">
        <v>11</v>
      </c>
      <c r="D222" s="16">
        <v>104.17</v>
      </c>
      <c r="E222" s="16">
        <f>ROUND(D222*0.2,2)</f>
        <v>20.83</v>
      </c>
      <c r="F222" s="16">
        <f>D222+E222</f>
        <v>125</v>
      </c>
      <c r="G222" s="16"/>
      <c r="H222" s="16">
        <v>114</v>
      </c>
      <c r="I222" s="16">
        <f>ROUND(H222*0.2,2)</f>
        <v>22.8</v>
      </c>
      <c r="J222" s="79">
        <f>SUM(H222:I222)</f>
        <v>136.80000000000001</v>
      </c>
      <c r="K222" s="9">
        <f>J222-F222</f>
        <v>11.800000000000011</v>
      </c>
      <c r="L222" s="8">
        <f>IF(F222="","NEW",K222/F222)</f>
        <v>9.4400000000000095E-2</v>
      </c>
      <c r="M222" s="69"/>
    </row>
    <row r="223" spans="1:13" s="95" customFormat="1" x14ac:dyDescent="0.35">
      <c r="A223" s="77">
        <f t="shared" si="52"/>
        <v>160</v>
      </c>
      <c r="B223" s="80" t="s">
        <v>54</v>
      </c>
      <c r="C223" s="17" t="s">
        <v>11</v>
      </c>
      <c r="D223" s="16">
        <v>65</v>
      </c>
      <c r="E223" s="16">
        <f>ROUND(D223*0.2,2)</f>
        <v>13</v>
      </c>
      <c r="F223" s="16">
        <f>D223+E223</f>
        <v>78</v>
      </c>
      <c r="G223" s="16"/>
      <c r="H223" s="16">
        <v>71</v>
      </c>
      <c r="I223" s="16">
        <f>ROUND(H223*0.2,2)</f>
        <v>14.2</v>
      </c>
      <c r="J223" s="79">
        <f>SUM(H223:I223)</f>
        <v>85.2</v>
      </c>
      <c r="K223" s="9">
        <f>J223-F223</f>
        <v>7.2000000000000028</v>
      </c>
      <c r="L223" s="8">
        <f>IF(F223="","NEW",K223/F223)</f>
        <v>9.2307692307692341E-2</v>
      </c>
      <c r="M223" s="69"/>
    </row>
    <row r="224" spans="1:13" s="95" customFormat="1" x14ac:dyDescent="0.35">
      <c r="A224" s="77">
        <f t="shared" si="52"/>
        <v>161</v>
      </c>
      <c r="B224" s="80" t="s">
        <v>55</v>
      </c>
      <c r="C224" s="17" t="s">
        <v>11</v>
      </c>
      <c r="D224" s="16">
        <v>86.67</v>
      </c>
      <c r="E224" s="16">
        <f>ROUND(D224*0.2,2)</f>
        <v>17.329999999999998</v>
      </c>
      <c r="F224" s="16">
        <f>D224+E224</f>
        <v>104</v>
      </c>
      <c r="G224" s="16"/>
      <c r="H224" s="16">
        <v>96</v>
      </c>
      <c r="I224" s="16">
        <f>ROUND(H224*0.2,2)</f>
        <v>19.2</v>
      </c>
      <c r="J224" s="79">
        <f>SUM(H224:I224)</f>
        <v>115.2</v>
      </c>
      <c r="K224" s="9">
        <f>J224-F224</f>
        <v>11.200000000000003</v>
      </c>
      <c r="L224" s="8">
        <f>IF(F224="","NEW",K224/F224)</f>
        <v>0.10769230769230773</v>
      </c>
      <c r="M224" s="69"/>
    </row>
    <row r="225" spans="1:13" s="95" customFormat="1" x14ac:dyDescent="0.3">
      <c r="A225" s="77">
        <f t="shared" si="52"/>
        <v>162</v>
      </c>
      <c r="B225" s="80" t="s">
        <v>56</v>
      </c>
      <c r="C225" s="17" t="s">
        <v>11</v>
      </c>
      <c r="D225" s="550" t="s">
        <v>57</v>
      </c>
      <c r="E225" s="551"/>
      <c r="F225" s="552"/>
      <c r="G225" s="16"/>
      <c r="H225" s="550" t="s">
        <v>57</v>
      </c>
      <c r="I225" s="551"/>
      <c r="J225" s="552"/>
      <c r="K225" s="9"/>
      <c r="L225" s="8"/>
    </row>
    <row r="226" spans="1:13" s="95" customFormat="1" x14ac:dyDescent="0.35">
      <c r="A226" s="77">
        <f t="shared" si="52"/>
        <v>163</v>
      </c>
      <c r="B226" s="80" t="s">
        <v>155</v>
      </c>
      <c r="C226" s="17" t="s">
        <v>11</v>
      </c>
      <c r="D226" s="16">
        <v>104</v>
      </c>
      <c r="E226" s="16"/>
      <c r="F226" s="16">
        <f t="shared" ref="F226:F231" si="53">D226+E226</f>
        <v>104</v>
      </c>
      <c r="G226" s="16"/>
      <c r="H226" s="16">
        <v>114</v>
      </c>
      <c r="I226" s="16"/>
      <c r="J226" s="79">
        <f t="shared" ref="J226:J231" si="54">SUM(H226:I226)</f>
        <v>114</v>
      </c>
      <c r="K226" s="9">
        <f t="shared" ref="K226:K231" si="55">J226-F226</f>
        <v>10</v>
      </c>
      <c r="L226" s="8">
        <f t="shared" ref="L226:L231" si="56">IF(F226="","NEW",K226/F226)</f>
        <v>9.6153846153846159E-2</v>
      </c>
      <c r="M226" s="69"/>
    </row>
    <row r="227" spans="1:13" s="95" customFormat="1" x14ac:dyDescent="0.35">
      <c r="A227" s="77">
        <f t="shared" si="52"/>
        <v>164</v>
      </c>
      <c r="B227" s="80" t="s">
        <v>186</v>
      </c>
      <c r="C227" s="17" t="s">
        <v>11</v>
      </c>
      <c r="D227" s="16">
        <v>52.08</v>
      </c>
      <c r="E227" s="16">
        <f>ROUND(D227*0.2,2)</f>
        <v>10.42</v>
      </c>
      <c r="F227" s="16">
        <f t="shared" si="53"/>
        <v>62.5</v>
      </c>
      <c r="G227" s="16"/>
      <c r="H227" s="16">
        <v>58</v>
      </c>
      <c r="I227" s="16">
        <f>ROUND(H227*0.2,2)</f>
        <v>11.6</v>
      </c>
      <c r="J227" s="79">
        <f t="shared" si="54"/>
        <v>69.599999999999994</v>
      </c>
      <c r="K227" s="9">
        <f t="shared" si="55"/>
        <v>7.0999999999999943</v>
      </c>
      <c r="L227" s="8">
        <f t="shared" si="56"/>
        <v>0.11359999999999991</v>
      </c>
      <c r="M227" s="69"/>
    </row>
    <row r="228" spans="1:13" s="95" customFormat="1" x14ac:dyDescent="0.35">
      <c r="A228" s="77">
        <f t="shared" si="52"/>
        <v>165</v>
      </c>
      <c r="B228" s="80" t="s">
        <v>182</v>
      </c>
      <c r="C228" s="17" t="s">
        <v>11</v>
      </c>
      <c r="D228" s="16">
        <v>121.67</v>
      </c>
      <c r="E228" s="16">
        <f>ROUND(D228*0.2,2)</f>
        <v>24.33</v>
      </c>
      <c r="F228" s="16">
        <f t="shared" si="53"/>
        <v>146</v>
      </c>
      <c r="G228" s="16"/>
      <c r="H228" s="16">
        <v>132.66999999999999</v>
      </c>
      <c r="I228" s="16">
        <f>ROUND(H228*0.2,2)</f>
        <v>26.53</v>
      </c>
      <c r="J228" s="79">
        <f t="shared" si="54"/>
        <v>159.19999999999999</v>
      </c>
      <c r="K228" s="9">
        <f t="shared" si="55"/>
        <v>13.199999999999989</v>
      </c>
      <c r="L228" s="8">
        <f t="shared" si="56"/>
        <v>9.0410958904109509E-2</v>
      </c>
      <c r="M228" s="69"/>
    </row>
    <row r="229" spans="1:13" s="95" customFormat="1" x14ac:dyDescent="0.35">
      <c r="A229" s="77">
        <f t="shared" si="52"/>
        <v>166</v>
      </c>
      <c r="B229" s="80" t="s">
        <v>185</v>
      </c>
      <c r="C229" s="17" t="s">
        <v>11</v>
      </c>
      <c r="D229" s="16">
        <v>104.17</v>
      </c>
      <c r="E229" s="16">
        <f>ROUND(D229*0.2,2)</f>
        <v>20.83</v>
      </c>
      <c r="F229" s="16">
        <f t="shared" si="53"/>
        <v>125</v>
      </c>
      <c r="G229" s="16"/>
      <c r="H229" s="16">
        <v>114</v>
      </c>
      <c r="I229" s="16">
        <f>ROUND(H229*0.2,2)</f>
        <v>22.8</v>
      </c>
      <c r="J229" s="79">
        <f t="shared" si="54"/>
        <v>136.80000000000001</v>
      </c>
      <c r="K229" s="9">
        <f t="shared" si="55"/>
        <v>11.800000000000011</v>
      </c>
      <c r="L229" s="8">
        <f t="shared" si="56"/>
        <v>9.4400000000000095E-2</v>
      </c>
      <c r="M229" s="69"/>
    </row>
    <row r="230" spans="1:13" s="95" customFormat="1" x14ac:dyDescent="0.35">
      <c r="A230" s="77">
        <f t="shared" si="52"/>
        <v>167</v>
      </c>
      <c r="B230" s="80" t="s">
        <v>54</v>
      </c>
      <c r="C230" s="17" t="s">
        <v>11</v>
      </c>
      <c r="D230" s="16">
        <v>65</v>
      </c>
      <c r="E230" s="16">
        <f>ROUND(D230*0.2,2)</f>
        <v>13</v>
      </c>
      <c r="F230" s="16">
        <f t="shared" si="53"/>
        <v>78</v>
      </c>
      <c r="G230" s="16"/>
      <c r="H230" s="16">
        <v>71</v>
      </c>
      <c r="I230" s="16">
        <f>ROUND(H230*0.2,2)</f>
        <v>14.2</v>
      </c>
      <c r="J230" s="79">
        <f t="shared" si="54"/>
        <v>85.2</v>
      </c>
      <c r="K230" s="9">
        <f t="shared" si="55"/>
        <v>7.2000000000000028</v>
      </c>
      <c r="L230" s="8">
        <f t="shared" si="56"/>
        <v>9.2307692307692341E-2</v>
      </c>
      <c r="M230" s="69"/>
    </row>
    <row r="231" spans="1:13" s="95" customFormat="1" x14ac:dyDescent="0.35">
      <c r="A231" s="77">
        <f t="shared" si="52"/>
        <v>168</v>
      </c>
      <c r="B231" s="80" t="s">
        <v>55</v>
      </c>
      <c r="C231" s="17" t="s">
        <v>11</v>
      </c>
      <c r="D231" s="16">
        <v>86.67</v>
      </c>
      <c r="E231" s="16">
        <f>ROUND(D231*0.2,2)</f>
        <v>17.329999999999998</v>
      </c>
      <c r="F231" s="16">
        <f t="shared" si="53"/>
        <v>104</v>
      </c>
      <c r="G231" s="16"/>
      <c r="H231" s="16">
        <v>96</v>
      </c>
      <c r="I231" s="16">
        <f>ROUND(H231*0.2,2)</f>
        <v>19.2</v>
      </c>
      <c r="J231" s="79">
        <f t="shared" si="54"/>
        <v>115.2</v>
      </c>
      <c r="K231" s="9">
        <f t="shared" si="55"/>
        <v>11.200000000000003</v>
      </c>
      <c r="L231" s="8">
        <f t="shared" si="56"/>
        <v>0.10769230769230773</v>
      </c>
      <c r="M231" s="69"/>
    </row>
    <row r="232" spans="1:13" s="95" customFormat="1" x14ac:dyDescent="0.3">
      <c r="A232" s="77">
        <f t="shared" si="52"/>
        <v>169</v>
      </c>
      <c r="B232" s="80" t="s">
        <v>56</v>
      </c>
      <c r="C232" s="17" t="s">
        <v>11</v>
      </c>
      <c r="D232" s="550" t="s">
        <v>57</v>
      </c>
      <c r="E232" s="551"/>
      <c r="F232" s="552"/>
      <c r="G232" s="16"/>
      <c r="H232" s="550" t="s">
        <v>57</v>
      </c>
      <c r="I232" s="551"/>
      <c r="J232" s="552"/>
      <c r="K232" s="9"/>
      <c r="L232" s="8"/>
    </row>
    <row r="233" spans="1:13" s="95" customFormat="1" x14ac:dyDescent="0.35">
      <c r="A233" s="77">
        <f t="shared" si="52"/>
        <v>170</v>
      </c>
      <c r="B233" s="80" t="s">
        <v>187</v>
      </c>
      <c r="C233" s="17" t="s">
        <v>11</v>
      </c>
      <c r="D233" s="16">
        <v>104</v>
      </c>
      <c r="E233" s="16"/>
      <c r="F233" s="16">
        <f t="shared" ref="F233:F238" si="57">D233+E233</f>
        <v>104</v>
      </c>
      <c r="G233" s="16"/>
      <c r="H233" s="16">
        <v>114</v>
      </c>
      <c r="I233" s="16"/>
      <c r="J233" s="79">
        <f t="shared" ref="J233:J238" si="58">SUM(H233:I233)</f>
        <v>114</v>
      </c>
      <c r="K233" s="9">
        <f t="shared" ref="K233:K238" si="59">J233-F233</f>
        <v>10</v>
      </c>
      <c r="L233" s="8">
        <f t="shared" ref="L233:L238" si="60">IF(F233="","NEW",K233/F233)</f>
        <v>9.6153846153846159E-2</v>
      </c>
      <c r="M233" s="69"/>
    </row>
    <row r="234" spans="1:13" s="95" customFormat="1" x14ac:dyDescent="0.35">
      <c r="A234" s="77">
        <f t="shared" si="52"/>
        <v>171</v>
      </c>
      <c r="B234" s="80" t="s">
        <v>188</v>
      </c>
      <c r="C234" s="17" t="s">
        <v>11</v>
      </c>
      <c r="D234" s="16">
        <v>95.83</v>
      </c>
      <c r="E234" s="16">
        <f>ROUND(D234*0.2,2)</f>
        <v>19.170000000000002</v>
      </c>
      <c r="F234" s="16">
        <f t="shared" si="57"/>
        <v>115</v>
      </c>
      <c r="G234" s="16"/>
      <c r="H234" s="16">
        <v>105</v>
      </c>
      <c r="I234" s="16">
        <f>ROUND(H234*0.2,2)</f>
        <v>21</v>
      </c>
      <c r="J234" s="79">
        <f t="shared" si="58"/>
        <v>126</v>
      </c>
      <c r="K234" s="9">
        <f t="shared" si="59"/>
        <v>11</v>
      </c>
      <c r="L234" s="8">
        <f t="shared" si="60"/>
        <v>9.5652173913043481E-2</v>
      </c>
      <c r="M234" s="69"/>
    </row>
    <row r="235" spans="1:13" s="95" customFormat="1" x14ac:dyDescent="0.35">
      <c r="A235" s="77">
        <f t="shared" si="52"/>
        <v>172</v>
      </c>
      <c r="B235" s="80" t="s">
        <v>182</v>
      </c>
      <c r="C235" s="17" t="s">
        <v>11</v>
      </c>
      <c r="D235" s="16">
        <v>121.67</v>
      </c>
      <c r="E235" s="16">
        <f>ROUND(D235*0.2,2)</f>
        <v>24.33</v>
      </c>
      <c r="F235" s="16">
        <f t="shared" si="57"/>
        <v>146</v>
      </c>
      <c r="G235" s="16"/>
      <c r="H235" s="16">
        <v>132.66999999999999</v>
      </c>
      <c r="I235" s="16">
        <f>ROUND(H235*0.2,2)</f>
        <v>26.53</v>
      </c>
      <c r="J235" s="79">
        <f t="shared" si="58"/>
        <v>159.19999999999999</v>
      </c>
      <c r="K235" s="9">
        <f t="shared" si="59"/>
        <v>13.199999999999989</v>
      </c>
      <c r="L235" s="8">
        <f t="shared" si="60"/>
        <v>9.0410958904109509E-2</v>
      </c>
      <c r="M235" s="69"/>
    </row>
    <row r="236" spans="1:13" s="95" customFormat="1" x14ac:dyDescent="0.35">
      <c r="A236" s="77">
        <f t="shared" si="52"/>
        <v>173</v>
      </c>
      <c r="B236" s="80" t="s">
        <v>185</v>
      </c>
      <c r="C236" s="17" t="s">
        <v>11</v>
      </c>
      <c r="D236" s="16">
        <v>104.17</v>
      </c>
      <c r="E236" s="16">
        <f>ROUND(D236*0.2,2)</f>
        <v>20.83</v>
      </c>
      <c r="F236" s="16">
        <f t="shared" si="57"/>
        <v>125</v>
      </c>
      <c r="G236" s="16"/>
      <c r="H236" s="16">
        <v>114</v>
      </c>
      <c r="I236" s="16">
        <f>ROUND(H236*0.2,2)</f>
        <v>22.8</v>
      </c>
      <c r="J236" s="79">
        <f t="shared" si="58"/>
        <v>136.80000000000001</v>
      </c>
      <c r="K236" s="9">
        <f t="shared" si="59"/>
        <v>11.800000000000011</v>
      </c>
      <c r="L236" s="8">
        <f t="shared" si="60"/>
        <v>9.4400000000000095E-2</v>
      </c>
      <c r="M236" s="69"/>
    </row>
    <row r="237" spans="1:13" s="95" customFormat="1" x14ac:dyDescent="0.35">
      <c r="A237" s="77">
        <f t="shared" si="52"/>
        <v>174</v>
      </c>
      <c r="B237" s="80" t="s">
        <v>54</v>
      </c>
      <c r="C237" s="17" t="s">
        <v>11</v>
      </c>
      <c r="D237" s="16">
        <v>65</v>
      </c>
      <c r="E237" s="16">
        <f>ROUND(D237*0.2,2)</f>
        <v>13</v>
      </c>
      <c r="F237" s="16">
        <f t="shared" si="57"/>
        <v>78</v>
      </c>
      <c r="G237" s="16"/>
      <c r="H237" s="16">
        <v>71</v>
      </c>
      <c r="I237" s="16">
        <f>ROUND(H237*0.2,2)</f>
        <v>14.2</v>
      </c>
      <c r="J237" s="79">
        <f t="shared" si="58"/>
        <v>85.2</v>
      </c>
      <c r="K237" s="9">
        <f t="shared" si="59"/>
        <v>7.2000000000000028</v>
      </c>
      <c r="L237" s="8">
        <f t="shared" si="60"/>
        <v>9.2307692307692341E-2</v>
      </c>
      <c r="M237" s="69"/>
    </row>
    <row r="238" spans="1:13" s="95" customFormat="1" x14ac:dyDescent="0.35">
      <c r="A238" s="77">
        <f t="shared" si="52"/>
        <v>175</v>
      </c>
      <c r="B238" s="80" t="s">
        <v>55</v>
      </c>
      <c r="C238" s="17" t="s">
        <v>11</v>
      </c>
      <c r="D238" s="16">
        <v>86.67</v>
      </c>
      <c r="E238" s="16">
        <f>ROUND(D238*0.2,2)</f>
        <v>17.329999999999998</v>
      </c>
      <c r="F238" s="16">
        <f t="shared" si="57"/>
        <v>104</v>
      </c>
      <c r="G238" s="16"/>
      <c r="H238" s="16">
        <v>96</v>
      </c>
      <c r="I238" s="16">
        <f>ROUND(H238*0.2,2)</f>
        <v>19.2</v>
      </c>
      <c r="J238" s="79">
        <f t="shared" si="58"/>
        <v>115.2</v>
      </c>
      <c r="K238" s="9">
        <f t="shared" si="59"/>
        <v>11.200000000000003</v>
      </c>
      <c r="L238" s="8">
        <f t="shared" si="60"/>
        <v>0.10769230769230773</v>
      </c>
      <c r="M238" s="69"/>
    </row>
    <row r="239" spans="1:13" s="95" customFormat="1" x14ac:dyDescent="0.3">
      <c r="A239" s="77">
        <f t="shared" si="52"/>
        <v>176</v>
      </c>
      <c r="B239" s="80" t="s">
        <v>56</v>
      </c>
      <c r="C239" s="17" t="s">
        <v>11</v>
      </c>
      <c r="D239" s="550" t="s">
        <v>57</v>
      </c>
      <c r="E239" s="551"/>
      <c r="F239" s="552"/>
      <c r="G239" s="16"/>
      <c r="H239" s="550" t="s">
        <v>57</v>
      </c>
      <c r="I239" s="551"/>
      <c r="J239" s="552"/>
      <c r="K239" s="9"/>
      <c r="L239" s="8"/>
    </row>
    <row r="240" spans="1:13" s="95" customFormat="1" x14ac:dyDescent="0.35">
      <c r="A240" s="77">
        <f t="shared" si="52"/>
        <v>177</v>
      </c>
      <c r="B240" s="80" t="s">
        <v>189</v>
      </c>
      <c r="C240" s="17" t="s">
        <v>11</v>
      </c>
      <c r="D240" s="16">
        <v>95.83</v>
      </c>
      <c r="E240" s="16">
        <f>ROUND(D240*0.2,2)</f>
        <v>19.170000000000002</v>
      </c>
      <c r="F240" s="16">
        <f>D240+E240</f>
        <v>115</v>
      </c>
      <c r="G240" s="16"/>
      <c r="H240" s="16">
        <v>105</v>
      </c>
      <c r="I240" s="16">
        <f>ROUND(H240*0.2,2)</f>
        <v>21</v>
      </c>
      <c r="J240" s="79">
        <f>SUM(H240:I240)</f>
        <v>126</v>
      </c>
      <c r="K240" s="9">
        <f>J240-F240</f>
        <v>11</v>
      </c>
      <c r="L240" s="8">
        <f>IF(F240="","NEW",K240/F240)</f>
        <v>9.5652173913043481E-2</v>
      </c>
      <c r="M240" s="69"/>
    </row>
    <row r="241" spans="1:13" s="95" customFormat="1" x14ac:dyDescent="0.35">
      <c r="A241" s="77">
        <f t="shared" si="52"/>
        <v>178</v>
      </c>
      <c r="B241" s="80" t="s">
        <v>182</v>
      </c>
      <c r="C241" s="17" t="s">
        <v>11</v>
      </c>
      <c r="D241" s="16">
        <v>121.67</v>
      </c>
      <c r="E241" s="16">
        <f>ROUND(D241*0.2,2)</f>
        <v>24.33</v>
      </c>
      <c r="F241" s="16">
        <f>D241+E241</f>
        <v>146</v>
      </c>
      <c r="G241" s="16"/>
      <c r="H241" s="16">
        <v>132.66999999999999</v>
      </c>
      <c r="I241" s="16">
        <f>ROUND(H241*0.2,2)</f>
        <v>26.53</v>
      </c>
      <c r="J241" s="79">
        <f>SUM(H241:I241)</f>
        <v>159.19999999999999</v>
      </c>
      <c r="K241" s="9">
        <f>J241-F241</f>
        <v>13.199999999999989</v>
      </c>
      <c r="L241" s="8">
        <f>IF(F241="","NEW",K241/F241)</f>
        <v>9.0410958904109509E-2</v>
      </c>
      <c r="M241" s="69"/>
    </row>
    <row r="242" spans="1:13" s="95" customFormat="1" x14ac:dyDescent="0.35">
      <c r="A242" s="77">
        <f t="shared" si="52"/>
        <v>179</v>
      </c>
      <c r="B242" s="80" t="s">
        <v>185</v>
      </c>
      <c r="C242" s="17" t="s">
        <v>11</v>
      </c>
      <c r="D242" s="16">
        <v>104.17</v>
      </c>
      <c r="E242" s="16">
        <f>ROUND(D242*0.2,2)</f>
        <v>20.83</v>
      </c>
      <c r="F242" s="16">
        <f>D242+E242</f>
        <v>125</v>
      </c>
      <c r="G242" s="16"/>
      <c r="H242" s="16">
        <v>114</v>
      </c>
      <c r="I242" s="16">
        <f>ROUND(H242*0.2,2)</f>
        <v>22.8</v>
      </c>
      <c r="J242" s="79">
        <f>SUM(H242:I242)</f>
        <v>136.80000000000001</v>
      </c>
      <c r="K242" s="9">
        <f>J242-F242</f>
        <v>11.800000000000011</v>
      </c>
      <c r="L242" s="8">
        <f>IF(F242="","NEW",K242/F242)</f>
        <v>9.4400000000000095E-2</v>
      </c>
      <c r="M242" s="69"/>
    </row>
    <row r="243" spans="1:13" s="95" customFormat="1" x14ac:dyDescent="0.35">
      <c r="A243" s="77">
        <f t="shared" si="52"/>
        <v>180</v>
      </c>
      <c r="B243" s="80" t="s">
        <v>54</v>
      </c>
      <c r="C243" s="17" t="s">
        <v>11</v>
      </c>
      <c r="D243" s="16">
        <v>65</v>
      </c>
      <c r="E243" s="16">
        <f>ROUND(D243*0.2,2)</f>
        <v>13</v>
      </c>
      <c r="F243" s="16">
        <f>D243+E243</f>
        <v>78</v>
      </c>
      <c r="G243" s="16"/>
      <c r="H243" s="16">
        <v>71</v>
      </c>
      <c r="I243" s="16">
        <f>ROUND(H243*0.2,2)</f>
        <v>14.2</v>
      </c>
      <c r="J243" s="79">
        <f>SUM(H243:I243)</f>
        <v>85.2</v>
      </c>
      <c r="K243" s="9">
        <f>J243-F243</f>
        <v>7.2000000000000028</v>
      </c>
      <c r="L243" s="8">
        <f>IF(F243="","NEW",K243/F243)</f>
        <v>9.2307692307692341E-2</v>
      </c>
      <c r="M243" s="69"/>
    </row>
    <row r="244" spans="1:13" s="95" customFormat="1" x14ac:dyDescent="0.35">
      <c r="A244" s="77">
        <f t="shared" si="52"/>
        <v>181</v>
      </c>
      <c r="B244" s="80" t="s">
        <v>55</v>
      </c>
      <c r="C244" s="17" t="s">
        <v>11</v>
      </c>
      <c r="D244" s="16">
        <v>86.67</v>
      </c>
      <c r="E244" s="16">
        <f>ROUND(D244*0.2,2)</f>
        <v>17.329999999999998</v>
      </c>
      <c r="F244" s="16">
        <f>D244+E244</f>
        <v>104</v>
      </c>
      <c r="G244" s="16"/>
      <c r="H244" s="16">
        <v>96</v>
      </c>
      <c r="I244" s="16">
        <f>ROUND(H244*0.2,2)</f>
        <v>19.2</v>
      </c>
      <c r="J244" s="79">
        <f>SUM(H244:I244)</f>
        <v>115.2</v>
      </c>
      <c r="K244" s="9">
        <f>J244-F244</f>
        <v>11.200000000000003</v>
      </c>
      <c r="L244" s="8">
        <f>IF(F244="","NEW",K244/F244)</f>
        <v>0.10769230769230773</v>
      </c>
      <c r="M244" s="69"/>
    </row>
    <row r="245" spans="1:13" s="95" customFormat="1" x14ac:dyDescent="0.3">
      <c r="A245" s="77">
        <f t="shared" si="52"/>
        <v>182</v>
      </c>
      <c r="B245" s="80" t="s">
        <v>56</v>
      </c>
      <c r="C245" s="17" t="s">
        <v>11</v>
      </c>
      <c r="D245" s="550" t="s">
        <v>57</v>
      </c>
      <c r="E245" s="551"/>
      <c r="F245" s="552"/>
      <c r="G245" s="16"/>
      <c r="H245" s="550" t="s">
        <v>57</v>
      </c>
      <c r="I245" s="551"/>
      <c r="J245" s="552"/>
      <c r="K245" s="9"/>
      <c r="L245" s="8"/>
    </row>
    <row r="246" spans="1:13" s="95" customFormat="1" x14ac:dyDescent="0.35">
      <c r="A246" s="77">
        <f t="shared" si="52"/>
        <v>183</v>
      </c>
      <c r="B246" s="80" t="s">
        <v>190</v>
      </c>
      <c r="C246" s="17" t="s">
        <v>11</v>
      </c>
      <c r="D246" s="16">
        <v>304.17</v>
      </c>
      <c r="E246" s="16">
        <f>ROUND(D246*0.2,2)</f>
        <v>60.83</v>
      </c>
      <c r="F246" s="16">
        <f>D246+E246</f>
        <v>365</v>
      </c>
      <c r="G246" s="16"/>
      <c r="H246" s="16">
        <v>334.17</v>
      </c>
      <c r="I246" s="16">
        <f>ROUND(H246*0.2,2)</f>
        <v>66.83</v>
      </c>
      <c r="J246" s="79">
        <f>SUM(H246:I246)</f>
        <v>401</v>
      </c>
      <c r="K246" s="9">
        <f>J246-F246</f>
        <v>36</v>
      </c>
      <c r="L246" s="8">
        <f>IF(F246="","NEW",K246/F246)</f>
        <v>9.8630136986301367E-2</v>
      </c>
      <c r="M246" s="69"/>
    </row>
    <row r="247" spans="1:13" s="95" customFormat="1" x14ac:dyDescent="0.35">
      <c r="A247" s="77">
        <f t="shared" si="52"/>
        <v>184</v>
      </c>
      <c r="B247" s="80" t="s">
        <v>182</v>
      </c>
      <c r="C247" s="17" t="s">
        <v>11</v>
      </c>
      <c r="D247" s="16">
        <v>121.67</v>
      </c>
      <c r="E247" s="16">
        <f>ROUND(D247*0.2,2)</f>
        <v>24.33</v>
      </c>
      <c r="F247" s="16">
        <f>D247+E247</f>
        <v>146</v>
      </c>
      <c r="G247" s="16"/>
      <c r="H247" s="16">
        <v>132.66999999999999</v>
      </c>
      <c r="I247" s="16">
        <f>ROUND(H247*0.2,2)</f>
        <v>26.53</v>
      </c>
      <c r="J247" s="79">
        <f>SUM(H247:I247)</f>
        <v>159.19999999999999</v>
      </c>
      <c r="K247" s="9">
        <f>J247-F247</f>
        <v>13.199999999999989</v>
      </c>
      <c r="L247" s="8">
        <f>IF(F247="","NEW",K247/F247)</f>
        <v>9.0410958904109509E-2</v>
      </c>
      <c r="M247" s="69"/>
    </row>
    <row r="248" spans="1:13" s="95" customFormat="1" x14ac:dyDescent="0.35">
      <c r="A248" s="77">
        <f t="shared" si="52"/>
        <v>185</v>
      </c>
      <c r="B248" s="80" t="s">
        <v>185</v>
      </c>
      <c r="C248" s="17" t="s">
        <v>11</v>
      </c>
      <c r="D248" s="16">
        <v>104.17</v>
      </c>
      <c r="E248" s="16">
        <f>ROUND(D248*0.2,2)</f>
        <v>20.83</v>
      </c>
      <c r="F248" s="16">
        <f>D248+E248</f>
        <v>125</v>
      </c>
      <c r="G248" s="16"/>
      <c r="H248" s="16">
        <v>114</v>
      </c>
      <c r="I248" s="16">
        <f>ROUND(H248*0.2,2)</f>
        <v>22.8</v>
      </c>
      <c r="J248" s="79">
        <f>SUM(H248:I248)</f>
        <v>136.80000000000001</v>
      </c>
      <c r="K248" s="9">
        <f>J248-F248</f>
        <v>11.800000000000011</v>
      </c>
      <c r="L248" s="8">
        <f>IF(F248="","NEW",K248/F248)</f>
        <v>9.4400000000000095E-2</v>
      </c>
      <c r="M248" s="69"/>
    </row>
    <row r="249" spans="1:13" s="95" customFormat="1" x14ac:dyDescent="0.35">
      <c r="A249" s="77">
        <f t="shared" si="52"/>
        <v>186</v>
      </c>
      <c r="B249" s="80" t="s">
        <v>54</v>
      </c>
      <c r="C249" s="17" t="s">
        <v>11</v>
      </c>
      <c r="D249" s="16">
        <v>65</v>
      </c>
      <c r="E249" s="16">
        <f>ROUND(D249*0.2,2)</f>
        <v>13</v>
      </c>
      <c r="F249" s="16">
        <f>D249+E249</f>
        <v>78</v>
      </c>
      <c r="G249" s="16"/>
      <c r="H249" s="16">
        <v>71</v>
      </c>
      <c r="I249" s="16">
        <f>ROUND(H249*0.2,2)</f>
        <v>14.2</v>
      </c>
      <c r="J249" s="79">
        <f>SUM(H249:I249)</f>
        <v>85.2</v>
      </c>
      <c r="K249" s="9">
        <f>J249-F249</f>
        <v>7.2000000000000028</v>
      </c>
      <c r="L249" s="8">
        <f>IF(F249="","NEW",K249/F249)</f>
        <v>9.2307692307692341E-2</v>
      </c>
      <c r="M249" s="69"/>
    </row>
    <row r="250" spans="1:13" s="95" customFormat="1" x14ac:dyDescent="0.35">
      <c r="A250" s="77">
        <f t="shared" si="52"/>
        <v>187</v>
      </c>
      <c r="B250" s="80" t="s">
        <v>55</v>
      </c>
      <c r="C250" s="17" t="s">
        <v>11</v>
      </c>
      <c r="D250" s="16">
        <v>86.67</v>
      </c>
      <c r="E250" s="16">
        <f>ROUND(D250*0.2,2)</f>
        <v>17.329999999999998</v>
      </c>
      <c r="F250" s="16">
        <f>D250+E250</f>
        <v>104</v>
      </c>
      <c r="G250" s="16"/>
      <c r="H250" s="16">
        <v>96</v>
      </c>
      <c r="I250" s="16">
        <f>ROUND(H250*0.2,2)</f>
        <v>19.2</v>
      </c>
      <c r="J250" s="79">
        <f>SUM(H250:I250)</f>
        <v>115.2</v>
      </c>
      <c r="K250" s="9">
        <f>J250-F250</f>
        <v>11.200000000000003</v>
      </c>
      <c r="L250" s="8">
        <f>IF(F250="","NEW",K250/F250)</f>
        <v>0.10769230769230773</v>
      </c>
      <c r="M250" s="69"/>
    </row>
    <row r="251" spans="1:13" s="95" customFormat="1" x14ac:dyDescent="0.3">
      <c r="A251" s="77">
        <f t="shared" si="52"/>
        <v>188</v>
      </c>
      <c r="B251" s="80" t="s">
        <v>56</v>
      </c>
      <c r="C251" s="17" t="s">
        <v>11</v>
      </c>
      <c r="D251" s="550" t="s">
        <v>57</v>
      </c>
      <c r="E251" s="551"/>
      <c r="F251" s="552"/>
      <c r="G251" s="16"/>
      <c r="H251" s="550" t="s">
        <v>57</v>
      </c>
      <c r="I251" s="551"/>
      <c r="J251" s="552"/>
      <c r="K251" s="9"/>
      <c r="L251" s="8"/>
    </row>
    <row r="252" spans="1:13" s="95" customFormat="1" x14ac:dyDescent="0.3">
      <c r="A252" s="77"/>
      <c r="B252" s="80"/>
      <c r="C252" s="17"/>
      <c r="D252" s="29"/>
      <c r="E252" s="30"/>
      <c r="F252" s="529"/>
      <c r="G252" s="16"/>
      <c r="H252" s="29"/>
      <c r="I252" s="30"/>
      <c r="J252" s="529"/>
      <c r="K252" s="9"/>
      <c r="L252" s="8"/>
    </row>
    <row r="253" spans="1:13" s="95" customFormat="1" ht="16.75" thickBot="1" x14ac:dyDescent="0.35">
      <c r="A253" s="77"/>
      <c r="B253" s="438" t="s">
        <v>191</v>
      </c>
      <c r="C253" s="17"/>
      <c r="D253" s="16"/>
      <c r="E253" s="16"/>
      <c r="F253" s="16"/>
      <c r="G253" s="16"/>
      <c r="H253" s="16"/>
      <c r="I253" s="16"/>
      <c r="J253" s="16"/>
      <c r="K253" s="9"/>
      <c r="L253" s="8"/>
    </row>
    <row r="254" spans="1:13" s="95" customFormat="1" x14ac:dyDescent="0.35">
      <c r="A254" s="77">
        <f>A251+1</f>
        <v>189</v>
      </c>
      <c r="B254" s="80" t="s">
        <v>192</v>
      </c>
      <c r="C254" s="17" t="s">
        <v>11</v>
      </c>
      <c r="D254" s="16">
        <v>1400</v>
      </c>
      <c r="E254" s="16"/>
      <c r="F254" s="79">
        <f>SUM(D254:E254)</f>
        <v>1400</v>
      </c>
      <c r="G254" s="16"/>
      <c r="H254" s="16">
        <v>1540</v>
      </c>
      <c r="I254" s="16"/>
      <c r="J254" s="79">
        <f>SUM(H254:I254)</f>
        <v>1540</v>
      </c>
      <c r="K254" s="9">
        <f>J254-F254</f>
        <v>140</v>
      </c>
      <c r="L254" s="8">
        <f>IF(F254="","NEW",K254/F254)</f>
        <v>0.1</v>
      </c>
      <c r="M254" s="69"/>
    </row>
    <row r="255" spans="1:13" s="95" customFormat="1" x14ac:dyDescent="0.35">
      <c r="A255" s="77">
        <f t="shared" si="52"/>
        <v>190</v>
      </c>
      <c r="B255" s="80" t="s">
        <v>193</v>
      </c>
      <c r="C255" s="17" t="s">
        <v>11</v>
      </c>
      <c r="D255" s="16">
        <v>155.83000000000001</v>
      </c>
      <c r="E255" s="16">
        <f>ROUND(D255*0.2,2)</f>
        <v>31.17</v>
      </c>
      <c r="F255" s="79">
        <f>SUM(D255:E255)</f>
        <v>187</v>
      </c>
      <c r="G255" s="16"/>
      <c r="H255" s="16">
        <v>170.83</v>
      </c>
      <c r="I255" s="16">
        <f>ROUND(H255*0.2,2)</f>
        <v>34.17</v>
      </c>
      <c r="J255" s="79">
        <f>SUM(H255:I255)</f>
        <v>205</v>
      </c>
      <c r="K255" s="9">
        <f>J255-F255</f>
        <v>18</v>
      </c>
      <c r="L255" s="8">
        <f>IF(F255="","NEW",K255/F255)</f>
        <v>9.6256684491978606E-2</v>
      </c>
      <c r="M255" s="69"/>
    </row>
    <row r="256" spans="1:13" s="95" customFormat="1" x14ac:dyDescent="0.35">
      <c r="A256" s="77">
        <f t="shared" si="52"/>
        <v>191</v>
      </c>
      <c r="B256" s="80" t="s">
        <v>194</v>
      </c>
      <c r="C256" s="17" t="s">
        <v>11</v>
      </c>
      <c r="D256" s="16">
        <v>216.67</v>
      </c>
      <c r="E256" s="16">
        <f>ROUND(D256*0.2,2)</f>
        <v>43.33</v>
      </c>
      <c r="F256" s="79">
        <f>SUM(D256:E256)</f>
        <v>260</v>
      </c>
      <c r="G256" s="16"/>
      <c r="H256" s="16">
        <v>237</v>
      </c>
      <c r="I256" s="16">
        <f>ROUND(H256*0.2,2)</f>
        <v>47.4</v>
      </c>
      <c r="J256" s="79">
        <f>SUM(H256:I256)</f>
        <v>284.39999999999998</v>
      </c>
      <c r="K256" s="9">
        <f>J256-F256</f>
        <v>24.399999999999977</v>
      </c>
      <c r="L256" s="8">
        <f>IF(F256="","NEW",K256/F256)</f>
        <v>9.384615384615376E-2</v>
      </c>
      <c r="M256" s="69"/>
    </row>
  </sheetData>
  <mergeCells count="27">
    <mergeCell ref="D101:J101"/>
    <mergeCell ref="A1:B1"/>
    <mergeCell ref="K1:L1"/>
    <mergeCell ref="H34:J34"/>
    <mergeCell ref="D52:J52"/>
    <mergeCell ref="D53:J53"/>
    <mergeCell ref="D54:J54"/>
    <mergeCell ref="D55:J55"/>
    <mergeCell ref="D69:J69"/>
    <mergeCell ref="D70:J70"/>
    <mergeCell ref="D99:J99"/>
    <mergeCell ref="D100:J100"/>
    <mergeCell ref="D34:F34"/>
    <mergeCell ref="D102:J102"/>
    <mergeCell ref="D117:J117"/>
    <mergeCell ref="D219:F219"/>
    <mergeCell ref="H219:J219"/>
    <mergeCell ref="D225:F225"/>
    <mergeCell ref="H225:J225"/>
    <mergeCell ref="D251:F251"/>
    <mergeCell ref="H251:J251"/>
    <mergeCell ref="D232:F232"/>
    <mergeCell ref="H232:J232"/>
    <mergeCell ref="D239:F239"/>
    <mergeCell ref="H239:J239"/>
    <mergeCell ref="D245:F245"/>
    <mergeCell ref="H245:J245"/>
  </mergeCells>
  <conditionalFormatting sqref="L7:L256">
    <cfRule type="cellIs" dxfId="46" priority="1" operator="equal">
      <formula>"NEW"</formula>
    </cfRule>
  </conditionalFormatting>
  <dataValidations count="1">
    <dataValidation type="list" allowBlank="1" showInputMessage="1" showErrorMessage="1" sqref="C4:C256" xr:uid="{88D5A8DA-7166-44AE-AB29-15B2596CF769}">
      <formula1>"Statutory, Full Cost Recovery, Discretionary, Third Party"</formula1>
    </dataValidation>
  </dataValidations>
  <printOptions horizontalCentered="1"/>
  <pageMargins left="0.70866141732283472" right="0.70866141732283472" top="1.0236220472440944" bottom="0.74803149606299213" header="0.31496062992125984" footer="0.31496062992125984"/>
  <pageSetup paperSize="9" scale="56" fitToHeight="0" orientation="landscape" r:id="rId1"/>
  <headerFooter alignWithMargins="0">
    <oddHeader>&amp;L&amp;"Arial,Bold"&amp;16PLACE - &amp;A&amp;C&amp;"Arial,Bold"&amp;16FEES AND CHARGES 2020/21</oddHeader>
    <oddFooter>&amp;L&amp;"Arial,Bold"&amp;16&amp;A&amp;C&amp;"Arial,Bold"&amp;16&amp;P</oddFooter>
  </headerFooter>
  <rowBreaks count="4" manualBreakCount="4">
    <brk id="71" max="13" man="1"/>
    <brk id="103" max="13" man="1"/>
    <brk id="140" max="13" man="1"/>
    <brk id="20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C33EA-3BEA-466F-BDCD-9B9F7FD89608}">
  <sheetPr>
    <pageSetUpPr fitToPage="1"/>
  </sheetPr>
  <dimension ref="A1:N141"/>
  <sheetViews>
    <sheetView zoomScale="70" zoomScaleNormal="70" zoomScaleSheetLayoutView="70" zoomScalePageLayoutView="70" workbookViewId="0">
      <pane ySplit="1" topLeftCell="A2" activePane="bottomLeft" state="frozen"/>
      <selection pane="bottomLeft" activeCell="A2" sqref="A2"/>
    </sheetView>
  </sheetViews>
  <sheetFormatPr defaultColWidth="8.69140625" defaultRowHeight="15.45" x14ac:dyDescent="0.4"/>
  <cols>
    <col min="1" max="1" width="8.69140625" style="115"/>
    <col min="2" max="2" width="21" style="101" customWidth="1"/>
    <col min="3" max="3" width="69.15234375" style="101" customWidth="1"/>
    <col min="4" max="4" width="21" style="116" bestFit="1" customWidth="1"/>
    <col min="5" max="5" width="16.23046875" style="116" customWidth="1"/>
    <col min="6" max="6" width="10.53515625" style="118" customWidth="1"/>
    <col min="7" max="7" width="16.23046875" style="118" customWidth="1"/>
    <col min="8" max="8" width="3.4609375" style="101" customWidth="1"/>
    <col min="9" max="9" width="16.23046875" style="116" customWidth="1"/>
    <col min="10" max="10" width="10.53515625" style="118" customWidth="1"/>
    <col min="11" max="11" width="16.23046875" style="118" customWidth="1"/>
    <col min="12" max="12" width="11.23046875" style="101" customWidth="1"/>
    <col min="13" max="13" width="11.4609375" style="101" customWidth="1"/>
    <col min="14" max="16384" width="8.69140625" style="101"/>
  </cols>
  <sheetData>
    <row r="1" spans="1:14" s="216" customFormat="1" ht="78.75" customHeight="1" thickBot="1" x14ac:dyDescent="0.55000000000000004">
      <c r="A1" s="441"/>
      <c r="B1" s="564" t="s">
        <v>195</v>
      </c>
      <c r="C1" s="564"/>
      <c r="D1" s="28" t="s">
        <v>1</v>
      </c>
      <c r="E1" s="28" t="s">
        <v>2</v>
      </c>
      <c r="F1" s="28" t="s">
        <v>3</v>
      </c>
      <c r="G1" s="28" t="s">
        <v>4</v>
      </c>
      <c r="H1" s="28"/>
      <c r="I1" s="28" t="s">
        <v>5</v>
      </c>
      <c r="J1" s="28" t="s">
        <v>3</v>
      </c>
      <c r="K1" s="28" t="s">
        <v>6</v>
      </c>
      <c r="L1" s="565" t="s">
        <v>7</v>
      </c>
      <c r="M1" s="565"/>
    </row>
    <row r="2" spans="1:14" ht="18.45" thickTop="1" thickBot="1" x14ac:dyDescent="0.45">
      <c r="A2" s="99"/>
      <c r="B2" s="102"/>
      <c r="C2" s="442" t="s">
        <v>196</v>
      </c>
      <c r="D2" s="103"/>
      <c r="E2" s="103"/>
      <c r="F2" s="103"/>
      <c r="G2" s="103"/>
      <c r="H2" s="104"/>
      <c r="I2" s="103"/>
      <c r="J2" s="103"/>
      <c r="K2" s="103"/>
      <c r="L2" s="23" t="s">
        <v>8</v>
      </c>
      <c r="M2" s="22" t="s">
        <v>9</v>
      </c>
    </row>
    <row r="3" spans="1:14" ht="16.75" thickTop="1" thickBot="1" x14ac:dyDescent="0.5">
      <c r="A3" s="99">
        <v>1</v>
      </c>
      <c r="B3" s="560" t="s">
        <v>197</v>
      </c>
      <c r="C3" s="105" t="s">
        <v>198</v>
      </c>
      <c r="D3" s="106" t="s">
        <v>199</v>
      </c>
      <c r="E3" s="107">
        <v>178.17000000000002</v>
      </c>
      <c r="F3" s="108">
        <f t="shared" ref="F3:F16" si="0">ROUND(E3*0.2,2)</f>
        <v>35.630000000000003</v>
      </c>
      <c r="G3" s="108">
        <f t="shared" ref="G3:G17" si="1">SUM(E3+F3)</f>
        <v>213.8</v>
      </c>
      <c r="H3" s="109"/>
      <c r="I3" s="107">
        <v>196.17000000000002</v>
      </c>
      <c r="J3" s="108">
        <f t="shared" ref="J3:J17" si="2">ROUND(I3*0.2,2)</f>
        <v>39.229999999999997</v>
      </c>
      <c r="K3" s="108">
        <f t="shared" ref="K3:K17" si="3">SUM(I3+J3)</f>
        <v>235.4</v>
      </c>
      <c r="L3" s="9">
        <f t="shared" ref="L3:L62" si="4">K3-G3</f>
        <v>21.599999999999994</v>
      </c>
      <c r="M3" s="8">
        <f t="shared" ref="M3:M62" si="5">IF(G3="","NEW",L3/G3)</f>
        <v>0.10102899906454628</v>
      </c>
      <c r="N3" s="110"/>
    </row>
    <row r="4" spans="1:14" ht="16.3" thickBot="1" x14ac:dyDescent="0.5">
      <c r="A4" s="99">
        <f t="shared" ref="A4:A43" si="6">1+A3</f>
        <v>2</v>
      </c>
      <c r="B4" s="560"/>
      <c r="C4" s="105" t="s">
        <v>200</v>
      </c>
      <c r="D4" s="106" t="s">
        <v>199</v>
      </c>
      <c r="E4" s="107">
        <v>267.26</v>
      </c>
      <c r="F4" s="108">
        <f t="shared" si="0"/>
        <v>53.45</v>
      </c>
      <c r="G4" s="108">
        <f t="shared" si="1"/>
        <v>320.70999999999998</v>
      </c>
      <c r="H4" s="109"/>
      <c r="I4" s="107">
        <v>294.26</v>
      </c>
      <c r="J4" s="108">
        <f t="shared" si="2"/>
        <v>58.85</v>
      </c>
      <c r="K4" s="108">
        <f t="shared" si="3"/>
        <v>353.11</v>
      </c>
      <c r="L4" s="9">
        <f t="shared" si="4"/>
        <v>32.400000000000034</v>
      </c>
      <c r="M4" s="8">
        <f t="shared" si="5"/>
        <v>0.10102584889775822</v>
      </c>
      <c r="N4" s="110"/>
    </row>
    <row r="5" spans="1:14" ht="16.3" thickBot="1" x14ac:dyDescent="0.5">
      <c r="A5" s="99">
        <f t="shared" si="6"/>
        <v>3</v>
      </c>
      <c r="B5" s="560"/>
      <c r="C5" s="105" t="s">
        <v>201</v>
      </c>
      <c r="D5" s="106" t="s">
        <v>199</v>
      </c>
      <c r="E5" s="107">
        <v>356.34000000000003</v>
      </c>
      <c r="F5" s="108">
        <f>ROUND(E5*0.2,2)</f>
        <v>71.27</v>
      </c>
      <c r="G5" s="108">
        <f t="shared" si="1"/>
        <v>427.61</v>
      </c>
      <c r="H5" s="109"/>
      <c r="I5" s="107">
        <v>392.34000000000003</v>
      </c>
      <c r="J5" s="108">
        <f>ROUND(I5*0.2,2)</f>
        <v>78.47</v>
      </c>
      <c r="K5" s="108">
        <f t="shared" si="3"/>
        <v>470.81000000000006</v>
      </c>
      <c r="L5" s="9">
        <f t="shared" si="4"/>
        <v>43.200000000000045</v>
      </c>
      <c r="M5" s="8">
        <f t="shared" si="5"/>
        <v>0.10102663642103797</v>
      </c>
      <c r="N5" s="110"/>
    </row>
    <row r="6" spans="1:14" ht="16.3" thickBot="1" x14ac:dyDescent="0.5">
      <c r="A6" s="99">
        <f t="shared" si="6"/>
        <v>4</v>
      </c>
      <c r="B6" s="560"/>
      <c r="C6" s="105" t="s">
        <v>202</v>
      </c>
      <c r="D6" s="106" t="s">
        <v>199</v>
      </c>
      <c r="E6" s="107">
        <v>445.43</v>
      </c>
      <c r="F6" s="108">
        <f t="shared" si="0"/>
        <v>89.09</v>
      </c>
      <c r="G6" s="108">
        <f t="shared" si="1"/>
        <v>534.52</v>
      </c>
      <c r="H6" s="109"/>
      <c r="I6" s="107">
        <v>490.43</v>
      </c>
      <c r="J6" s="108">
        <f t="shared" si="2"/>
        <v>98.09</v>
      </c>
      <c r="K6" s="108">
        <f t="shared" si="3"/>
        <v>588.52</v>
      </c>
      <c r="L6" s="9">
        <f t="shared" si="4"/>
        <v>54</v>
      </c>
      <c r="M6" s="8">
        <f t="shared" si="5"/>
        <v>0.10102521888797426</v>
      </c>
      <c r="N6" s="110"/>
    </row>
    <row r="7" spans="1:14" ht="16.3" thickBot="1" x14ac:dyDescent="0.5">
      <c r="A7" s="99">
        <f t="shared" si="6"/>
        <v>5</v>
      </c>
      <c r="B7" s="560"/>
      <c r="C7" s="105" t="s">
        <v>203</v>
      </c>
      <c r="D7" s="106" t="s">
        <v>199</v>
      </c>
      <c r="E7" s="107">
        <v>534.51</v>
      </c>
      <c r="F7" s="108">
        <f>ROUND(E7*0.2,2)</f>
        <v>106.9</v>
      </c>
      <c r="G7" s="108">
        <f t="shared" si="1"/>
        <v>641.41</v>
      </c>
      <c r="H7" s="109"/>
      <c r="I7" s="107">
        <v>588.51</v>
      </c>
      <c r="J7" s="108">
        <f t="shared" si="2"/>
        <v>117.7</v>
      </c>
      <c r="K7" s="108">
        <f t="shared" si="3"/>
        <v>706.21</v>
      </c>
      <c r="L7" s="9">
        <f t="shared" si="4"/>
        <v>64.800000000000068</v>
      </c>
      <c r="M7" s="8">
        <f t="shared" si="5"/>
        <v>0.10102742395659574</v>
      </c>
      <c r="N7" s="110"/>
    </row>
    <row r="8" spans="1:14" ht="16.3" thickBot="1" x14ac:dyDescent="0.5">
      <c r="A8" s="99">
        <f t="shared" si="6"/>
        <v>6</v>
      </c>
      <c r="B8" s="560" t="s">
        <v>204</v>
      </c>
      <c r="C8" s="105" t="s">
        <v>198</v>
      </c>
      <c r="D8" s="106" t="s">
        <v>199</v>
      </c>
      <c r="E8" s="107">
        <v>534.51</v>
      </c>
      <c r="F8" s="108">
        <f>ROUND(E8*0.2,2)</f>
        <v>106.9</v>
      </c>
      <c r="G8" s="108">
        <f t="shared" si="1"/>
        <v>641.41</v>
      </c>
      <c r="H8" s="109"/>
      <c r="I8" s="107">
        <v>588.51</v>
      </c>
      <c r="J8" s="108">
        <f t="shared" si="2"/>
        <v>117.7</v>
      </c>
      <c r="K8" s="108">
        <f t="shared" si="3"/>
        <v>706.21</v>
      </c>
      <c r="L8" s="9">
        <f t="shared" si="4"/>
        <v>64.800000000000068</v>
      </c>
      <c r="M8" s="8">
        <f t="shared" si="5"/>
        <v>0.10102742395659574</v>
      </c>
      <c r="N8" s="110"/>
    </row>
    <row r="9" spans="1:14" ht="16.3" thickBot="1" x14ac:dyDescent="0.5">
      <c r="A9" s="99">
        <f t="shared" si="6"/>
        <v>7</v>
      </c>
      <c r="B9" s="560"/>
      <c r="C9" s="105" t="s">
        <v>200</v>
      </c>
      <c r="D9" s="106" t="s">
        <v>199</v>
      </c>
      <c r="E9" s="107">
        <v>801.77</v>
      </c>
      <c r="F9" s="108">
        <f t="shared" si="0"/>
        <v>160.35</v>
      </c>
      <c r="G9" s="108">
        <f t="shared" si="1"/>
        <v>962.12</v>
      </c>
      <c r="H9" s="109"/>
      <c r="I9" s="107">
        <v>882.77</v>
      </c>
      <c r="J9" s="108">
        <f t="shared" si="2"/>
        <v>176.55</v>
      </c>
      <c r="K9" s="108">
        <f t="shared" si="3"/>
        <v>1059.32</v>
      </c>
      <c r="L9" s="9">
        <f t="shared" si="4"/>
        <v>97.199999999999932</v>
      </c>
      <c r="M9" s="8">
        <f t="shared" si="5"/>
        <v>0.10102689893152614</v>
      </c>
      <c r="N9" s="110"/>
    </row>
    <row r="10" spans="1:14" ht="16.3" thickBot="1" x14ac:dyDescent="0.5">
      <c r="A10" s="99">
        <f t="shared" si="6"/>
        <v>8</v>
      </c>
      <c r="B10" s="560"/>
      <c r="C10" s="105" t="s">
        <v>201</v>
      </c>
      <c r="D10" s="106" t="s">
        <v>199</v>
      </c>
      <c r="E10" s="107">
        <v>1069.02</v>
      </c>
      <c r="F10" s="108">
        <f t="shared" si="0"/>
        <v>213.8</v>
      </c>
      <c r="G10" s="108">
        <f t="shared" si="1"/>
        <v>1282.82</v>
      </c>
      <c r="H10" s="109"/>
      <c r="I10" s="107">
        <v>1177.02</v>
      </c>
      <c r="J10" s="108">
        <f t="shared" si="2"/>
        <v>235.4</v>
      </c>
      <c r="K10" s="108">
        <f t="shared" si="3"/>
        <v>1412.42</v>
      </c>
      <c r="L10" s="9">
        <f t="shared" si="4"/>
        <v>129.60000000000014</v>
      </c>
      <c r="M10" s="8">
        <f t="shared" si="5"/>
        <v>0.10102742395659574</v>
      </c>
      <c r="N10" s="110"/>
    </row>
    <row r="11" spans="1:14" ht="16.3" thickBot="1" x14ac:dyDescent="0.5">
      <c r="A11" s="99">
        <f t="shared" si="6"/>
        <v>9</v>
      </c>
      <c r="B11" s="560"/>
      <c r="C11" s="105" t="s">
        <v>202</v>
      </c>
      <c r="D11" s="106" t="s">
        <v>199</v>
      </c>
      <c r="E11" s="107">
        <v>1336.28</v>
      </c>
      <c r="F11" s="108">
        <f>ROUND(E11*0.2,2)</f>
        <v>267.26</v>
      </c>
      <c r="G11" s="108">
        <f t="shared" si="1"/>
        <v>1603.54</v>
      </c>
      <c r="H11" s="109"/>
      <c r="I11" s="107">
        <v>1471.28</v>
      </c>
      <c r="J11" s="108">
        <f>ROUND(I11*0.2,2)</f>
        <v>294.26</v>
      </c>
      <c r="K11" s="108">
        <f t="shared" si="3"/>
        <v>1765.54</v>
      </c>
      <c r="L11" s="9">
        <f t="shared" si="4"/>
        <v>162</v>
      </c>
      <c r="M11" s="8">
        <f t="shared" si="5"/>
        <v>0.10102647891539968</v>
      </c>
      <c r="N11" s="110"/>
    </row>
    <row r="12" spans="1:14" ht="16.3" thickBot="1" x14ac:dyDescent="0.5">
      <c r="A12" s="99">
        <f t="shared" si="6"/>
        <v>10</v>
      </c>
      <c r="B12" s="560"/>
      <c r="C12" s="105" t="s">
        <v>203</v>
      </c>
      <c r="D12" s="106" t="s">
        <v>199</v>
      </c>
      <c r="E12" s="107">
        <v>1603.53</v>
      </c>
      <c r="F12" s="108">
        <f t="shared" si="0"/>
        <v>320.70999999999998</v>
      </c>
      <c r="G12" s="108">
        <f t="shared" si="1"/>
        <v>1924.24</v>
      </c>
      <c r="H12" s="109"/>
      <c r="I12" s="107">
        <v>1765.53</v>
      </c>
      <c r="J12" s="108">
        <f t="shared" si="2"/>
        <v>353.11</v>
      </c>
      <c r="K12" s="108">
        <f t="shared" si="3"/>
        <v>2118.64</v>
      </c>
      <c r="L12" s="9">
        <f t="shared" si="4"/>
        <v>194.39999999999986</v>
      </c>
      <c r="M12" s="8">
        <f t="shared" si="5"/>
        <v>0.10102689893152614</v>
      </c>
      <c r="N12" s="110"/>
    </row>
    <row r="13" spans="1:14" ht="16.3" thickBot="1" x14ac:dyDescent="0.5">
      <c r="A13" s="99">
        <f t="shared" si="6"/>
        <v>11</v>
      </c>
      <c r="B13" s="560" t="s">
        <v>205</v>
      </c>
      <c r="C13" s="105" t="s">
        <v>198</v>
      </c>
      <c r="D13" s="106" t="s">
        <v>199</v>
      </c>
      <c r="E13" s="107">
        <v>742.38</v>
      </c>
      <c r="F13" s="108">
        <f t="shared" si="0"/>
        <v>148.47999999999999</v>
      </c>
      <c r="G13" s="108">
        <f t="shared" si="1"/>
        <v>890.86</v>
      </c>
      <c r="H13" s="109"/>
      <c r="I13" s="107">
        <v>817.38</v>
      </c>
      <c r="J13" s="108">
        <f t="shared" si="2"/>
        <v>163.47999999999999</v>
      </c>
      <c r="K13" s="108">
        <f t="shared" si="3"/>
        <v>980.86</v>
      </c>
      <c r="L13" s="9">
        <f t="shared" si="4"/>
        <v>90</v>
      </c>
      <c r="M13" s="8">
        <f t="shared" si="5"/>
        <v>0.10102597490065779</v>
      </c>
      <c r="N13" s="110"/>
    </row>
    <row r="14" spans="1:14" ht="16.3" thickBot="1" x14ac:dyDescent="0.5">
      <c r="A14" s="99">
        <f t="shared" si="6"/>
        <v>12</v>
      </c>
      <c r="B14" s="560"/>
      <c r="C14" s="105" t="s">
        <v>200</v>
      </c>
      <c r="D14" s="106" t="s">
        <v>199</v>
      </c>
      <c r="E14" s="107">
        <v>1128.4100000000001</v>
      </c>
      <c r="F14" s="108">
        <f t="shared" si="0"/>
        <v>225.68</v>
      </c>
      <c r="G14" s="108">
        <f t="shared" si="1"/>
        <v>1354.0900000000001</v>
      </c>
      <c r="H14" s="109"/>
      <c r="I14" s="107">
        <v>1242.4100000000001</v>
      </c>
      <c r="J14" s="108">
        <f t="shared" si="2"/>
        <v>248.48</v>
      </c>
      <c r="K14" s="108">
        <f t="shared" si="3"/>
        <v>1490.89</v>
      </c>
      <c r="L14" s="9">
        <f t="shared" si="4"/>
        <v>136.79999999999995</v>
      </c>
      <c r="M14" s="8">
        <f t="shared" si="5"/>
        <v>0.1010272581586157</v>
      </c>
      <c r="N14" s="110"/>
    </row>
    <row r="15" spans="1:14" ht="16.3" thickBot="1" x14ac:dyDescent="0.5">
      <c r="A15" s="99">
        <f t="shared" si="6"/>
        <v>13</v>
      </c>
      <c r="B15" s="560"/>
      <c r="C15" s="105" t="s">
        <v>201</v>
      </c>
      <c r="D15" s="106" t="s">
        <v>199</v>
      </c>
      <c r="E15" s="107">
        <v>1455.06</v>
      </c>
      <c r="F15" s="108">
        <f t="shared" si="0"/>
        <v>291.01</v>
      </c>
      <c r="G15" s="108">
        <f t="shared" si="1"/>
        <v>1746.07</v>
      </c>
      <c r="H15" s="109"/>
      <c r="I15" s="107">
        <v>1602.06</v>
      </c>
      <c r="J15" s="108">
        <f t="shared" si="2"/>
        <v>320.41000000000003</v>
      </c>
      <c r="K15" s="108">
        <f t="shared" si="3"/>
        <v>1922.47</v>
      </c>
      <c r="L15" s="9">
        <f t="shared" si="4"/>
        <v>176.40000000000009</v>
      </c>
      <c r="M15" s="8">
        <f t="shared" si="5"/>
        <v>0.10102687750204752</v>
      </c>
      <c r="N15" s="110"/>
    </row>
    <row r="16" spans="1:14" ht="16.3" thickBot="1" x14ac:dyDescent="0.5">
      <c r="A16" s="99">
        <f t="shared" si="6"/>
        <v>14</v>
      </c>
      <c r="B16" s="560"/>
      <c r="C16" s="105" t="s">
        <v>202</v>
      </c>
      <c r="D16" s="106" t="s">
        <v>199</v>
      </c>
      <c r="E16" s="107">
        <v>1841.09</v>
      </c>
      <c r="F16" s="108">
        <f t="shared" si="0"/>
        <v>368.22</v>
      </c>
      <c r="G16" s="108">
        <f t="shared" si="1"/>
        <v>2209.31</v>
      </c>
      <c r="H16" s="109"/>
      <c r="I16" s="107">
        <v>2027.09</v>
      </c>
      <c r="J16" s="108">
        <f t="shared" si="2"/>
        <v>405.42</v>
      </c>
      <c r="K16" s="108">
        <f t="shared" si="3"/>
        <v>2432.5099999999998</v>
      </c>
      <c r="L16" s="9">
        <f t="shared" si="4"/>
        <v>223.19999999999982</v>
      </c>
      <c r="M16" s="8">
        <f t="shared" si="5"/>
        <v>0.10102701748509707</v>
      </c>
      <c r="N16" s="110"/>
    </row>
    <row r="17" spans="1:14" ht="16.3" thickBot="1" x14ac:dyDescent="0.5">
      <c r="A17" s="99">
        <f t="shared" si="6"/>
        <v>15</v>
      </c>
      <c r="B17" s="560"/>
      <c r="C17" s="105" t="s">
        <v>203</v>
      </c>
      <c r="D17" s="106" t="s">
        <v>199</v>
      </c>
      <c r="E17" s="107">
        <v>2197.4299999999998</v>
      </c>
      <c r="F17" s="108">
        <f>ROUND(E17*0.2,2)</f>
        <v>439.49</v>
      </c>
      <c r="G17" s="108">
        <f t="shared" si="1"/>
        <v>2636.92</v>
      </c>
      <c r="H17" s="109"/>
      <c r="I17" s="107">
        <v>2419.4299999999998</v>
      </c>
      <c r="J17" s="108">
        <f t="shared" si="2"/>
        <v>483.89</v>
      </c>
      <c r="K17" s="108">
        <f t="shared" si="3"/>
        <v>2903.3199999999997</v>
      </c>
      <c r="L17" s="9">
        <f t="shared" si="4"/>
        <v>266.39999999999964</v>
      </c>
      <c r="M17" s="8">
        <f t="shared" si="5"/>
        <v>0.10102695569072995</v>
      </c>
      <c r="N17" s="110"/>
    </row>
    <row r="18" spans="1:14" ht="15.9" thickBot="1" x14ac:dyDescent="0.45">
      <c r="A18" s="99">
        <f t="shared" si="6"/>
        <v>16</v>
      </c>
      <c r="B18" s="560" t="s">
        <v>206</v>
      </c>
      <c r="C18" s="105" t="s">
        <v>198</v>
      </c>
      <c r="D18" s="106" t="s">
        <v>199</v>
      </c>
      <c r="E18" s="561" t="s">
        <v>207</v>
      </c>
      <c r="F18" s="562"/>
      <c r="G18" s="562"/>
      <c r="H18" s="562"/>
      <c r="I18" s="562"/>
      <c r="J18" s="562"/>
      <c r="K18" s="563"/>
      <c r="L18" s="9"/>
      <c r="M18" s="8"/>
      <c r="N18" s="110"/>
    </row>
    <row r="19" spans="1:14" ht="15.9" thickBot="1" x14ac:dyDescent="0.45">
      <c r="A19" s="99">
        <f t="shared" si="6"/>
        <v>17</v>
      </c>
      <c r="B19" s="560"/>
      <c r="C19" s="105" t="s">
        <v>200</v>
      </c>
      <c r="D19" s="106" t="s">
        <v>199</v>
      </c>
      <c r="E19" s="561" t="s">
        <v>207</v>
      </c>
      <c r="F19" s="562"/>
      <c r="G19" s="562"/>
      <c r="H19" s="562"/>
      <c r="I19" s="562"/>
      <c r="J19" s="562"/>
      <c r="K19" s="563"/>
      <c r="L19" s="9"/>
      <c r="M19" s="8"/>
      <c r="N19" s="110"/>
    </row>
    <row r="20" spans="1:14" ht="15.9" thickBot="1" x14ac:dyDescent="0.45">
      <c r="A20" s="99">
        <f t="shared" si="6"/>
        <v>18</v>
      </c>
      <c r="B20" s="560"/>
      <c r="C20" s="105" t="s">
        <v>201</v>
      </c>
      <c r="D20" s="106" t="s">
        <v>199</v>
      </c>
      <c r="E20" s="561" t="s">
        <v>207</v>
      </c>
      <c r="F20" s="562"/>
      <c r="G20" s="562"/>
      <c r="H20" s="562"/>
      <c r="I20" s="562"/>
      <c r="J20" s="562"/>
      <c r="K20" s="563"/>
      <c r="L20" s="9"/>
      <c r="M20" s="8"/>
      <c r="N20" s="110"/>
    </row>
    <row r="21" spans="1:14" ht="15.9" thickBot="1" x14ac:dyDescent="0.45">
      <c r="A21" s="99">
        <f t="shared" si="6"/>
        <v>19</v>
      </c>
      <c r="B21" s="560"/>
      <c r="C21" s="105" t="s">
        <v>202</v>
      </c>
      <c r="D21" s="106" t="s">
        <v>199</v>
      </c>
      <c r="E21" s="561" t="s">
        <v>207</v>
      </c>
      <c r="F21" s="562"/>
      <c r="G21" s="562"/>
      <c r="H21" s="562"/>
      <c r="I21" s="562"/>
      <c r="J21" s="562"/>
      <c r="K21" s="563"/>
      <c r="L21" s="9"/>
      <c r="M21" s="8"/>
      <c r="N21" s="110"/>
    </row>
    <row r="22" spans="1:14" ht="15.9" thickBot="1" x14ac:dyDescent="0.45">
      <c r="A22" s="99">
        <f t="shared" si="6"/>
        <v>20</v>
      </c>
      <c r="B22" s="560"/>
      <c r="C22" s="105" t="s">
        <v>203</v>
      </c>
      <c r="D22" s="106" t="s">
        <v>199</v>
      </c>
      <c r="E22" s="561" t="s">
        <v>207</v>
      </c>
      <c r="F22" s="562"/>
      <c r="G22" s="562"/>
      <c r="H22" s="562"/>
      <c r="I22" s="562"/>
      <c r="J22" s="562"/>
      <c r="K22" s="563"/>
      <c r="L22" s="9"/>
      <c r="M22" s="8"/>
      <c r="N22" s="110"/>
    </row>
    <row r="23" spans="1:14" ht="16.3" thickBot="1" x14ac:dyDescent="0.5">
      <c r="A23" s="99">
        <f t="shared" si="6"/>
        <v>21</v>
      </c>
      <c r="B23" s="560" t="s">
        <v>197</v>
      </c>
      <c r="C23" s="105" t="s">
        <v>208</v>
      </c>
      <c r="D23" s="106" t="s">
        <v>199</v>
      </c>
      <c r="E23" s="107">
        <v>148.47999999999999</v>
      </c>
      <c r="F23" s="108">
        <f t="shared" ref="F23:F37" si="7">ROUND(E23*0.2,2)</f>
        <v>29.7</v>
      </c>
      <c r="G23" s="111">
        <f t="shared" ref="G23:G37" si="8">SUM(E23+F23)</f>
        <v>178.17999999999998</v>
      </c>
      <c r="H23" s="109"/>
      <c r="I23" s="107">
        <v>163.47999999999999</v>
      </c>
      <c r="J23" s="108">
        <f t="shared" ref="J23:J25" si="9">ROUND(I23*0.2,2)</f>
        <v>32.700000000000003</v>
      </c>
      <c r="K23" s="111">
        <f t="shared" ref="K23:K37" si="10">SUM(I23+J23)</f>
        <v>196.18</v>
      </c>
      <c r="L23" s="9">
        <f t="shared" si="4"/>
        <v>18.000000000000028</v>
      </c>
      <c r="M23" s="8">
        <f t="shared" si="5"/>
        <v>0.10102143899427563</v>
      </c>
      <c r="N23" s="110"/>
    </row>
    <row r="24" spans="1:14" ht="16.3" thickBot="1" x14ac:dyDescent="0.5">
      <c r="A24" s="99">
        <f t="shared" si="6"/>
        <v>22</v>
      </c>
      <c r="B24" s="560"/>
      <c r="C24" s="105" t="s">
        <v>209</v>
      </c>
      <c r="D24" s="106" t="s">
        <v>199</v>
      </c>
      <c r="E24" s="107">
        <v>237.56</v>
      </c>
      <c r="F24" s="108">
        <f t="shared" si="7"/>
        <v>47.51</v>
      </c>
      <c r="G24" s="111">
        <f t="shared" si="8"/>
        <v>285.07</v>
      </c>
      <c r="H24" s="109"/>
      <c r="I24" s="107">
        <v>261.56</v>
      </c>
      <c r="J24" s="108">
        <f t="shared" si="9"/>
        <v>52.31</v>
      </c>
      <c r="K24" s="111">
        <f t="shared" si="10"/>
        <v>313.87</v>
      </c>
      <c r="L24" s="9">
        <f t="shared" si="4"/>
        <v>28.800000000000011</v>
      </c>
      <c r="M24" s="8">
        <f t="shared" si="5"/>
        <v>0.10102781772897888</v>
      </c>
      <c r="N24" s="110"/>
    </row>
    <row r="25" spans="1:14" ht="16.3" thickBot="1" x14ac:dyDescent="0.5">
      <c r="A25" s="99">
        <f t="shared" si="6"/>
        <v>23</v>
      </c>
      <c r="B25" s="560"/>
      <c r="C25" s="105" t="s">
        <v>210</v>
      </c>
      <c r="D25" s="106" t="s">
        <v>199</v>
      </c>
      <c r="E25" s="107">
        <v>296.95</v>
      </c>
      <c r="F25" s="108">
        <f t="shared" si="7"/>
        <v>59.39</v>
      </c>
      <c r="G25" s="111">
        <f t="shared" si="8"/>
        <v>356.34</v>
      </c>
      <c r="H25" s="109"/>
      <c r="I25" s="107">
        <v>326.95</v>
      </c>
      <c r="J25" s="108">
        <f t="shared" si="9"/>
        <v>65.39</v>
      </c>
      <c r="K25" s="111">
        <f t="shared" si="10"/>
        <v>392.34</v>
      </c>
      <c r="L25" s="9">
        <f t="shared" si="4"/>
        <v>36</v>
      </c>
      <c r="M25" s="8">
        <f t="shared" si="5"/>
        <v>0.10102710894089915</v>
      </c>
      <c r="N25" s="110"/>
    </row>
    <row r="26" spans="1:14" ht="16.3" thickBot="1" x14ac:dyDescent="0.5">
      <c r="A26" s="99">
        <f t="shared" si="6"/>
        <v>24</v>
      </c>
      <c r="B26" s="560"/>
      <c r="C26" s="105" t="s">
        <v>211</v>
      </c>
      <c r="D26" s="106" t="s">
        <v>199</v>
      </c>
      <c r="E26" s="107">
        <v>356.34000000000003</v>
      </c>
      <c r="F26" s="108">
        <f>ROUND(E26*0.2,2)</f>
        <v>71.27</v>
      </c>
      <c r="G26" s="111">
        <f t="shared" si="8"/>
        <v>427.61</v>
      </c>
      <c r="H26" s="109"/>
      <c r="I26" s="107">
        <v>392.34000000000003</v>
      </c>
      <c r="J26" s="108">
        <f>ROUND(I26*0.2,2)</f>
        <v>78.47</v>
      </c>
      <c r="K26" s="111">
        <f t="shared" si="10"/>
        <v>470.81000000000006</v>
      </c>
      <c r="L26" s="9">
        <f t="shared" si="4"/>
        <v>43.200000000000045</v>
      </c>
      <c r="M26" s="8">
        <f t="shared" si="5"/>
        <v>0.10102663642103797</v>
      </c>
      <c r="N26" s="110"/>
    </row>
    <row r="27" spans="1:14" ht="16.3" thickBot="1" x14ac:dyDescent="0.5">
      <c r="A27" s="99">
        <f t="shared" si="6"/>
        <v>25</v>
      </c>
      <c r="B27" s="560"/>
      <c r="C27" s="105" t="s">
        <v>212</v>
      </c>
      <c r="D27" s="106" t="s">
        <v>199</v>
      </c>
      <c r="E27" s="107">
        <v>445.43</v>
      </c>
      <c r="F27" s="108">
        <f t="shared" si="7"/>
        <v>89.09</v>
      </c>
      <c r="G27" s="111">
        <f t="shared" si="8"/>
        <v>534.52</v>
      </c>
      <c r="H27" s="109"/>
      <c r="I27" s="107">
        <v>490.43</v>
      </c>
      <c r="J27" s="108">
        <f t="shared" ref="J27:J29" si="11">ROUND(I27*0.2,2)</f>
        <v>98.09</v>
      </c>
      <c r="K27" s="111">
        <f t="shared" si="10"/>
        <v>588.52</v>
      </c>
      <c r="L27" s="9">
        <f t="shared" si="4"/>
        <v>54</v>
      </c>
      <c r="M27" s="8">
        <f t="shared" si="5"/>
        <v>0.10102521888797426</v>
      </c>
      <c r="N27" s="110"/>
    </row>
    <row r="28" spans="1:14" ht="16.3" thickBot="1" x14ac:dyDescent="0.5">
      <c r="A28" s="99">
        <f t="shared" si="6"/>
        <v>26</v>
      </c>
      <c r="B28" s="560" t="s">
        <v>204</v>
      </c>
      <c r="C28" s="105" t="s">
        <v>208</v>
      </c>
      <c r="D28" s="106" t="s">
        <v>199</v>
      </c>
      <c r="E28" s="107">
        <v>445.43</v>
      </c>
      <c r="F28" s="108">
        <f t="shared" si="7"/>
        <v>89.09</v>
      </c>
      <c r="G28" s="111">
        <f t="shared" si="8"/>
        <v>534.52</v>
      </c>
      <c r="H28" s="109"/>
      <c r="I28" s="107">
        <v>490.43</v>
      </c>
      <c r="J28" s="108">
        <f t="shared" si="11"/>
        <v>98.09</v>
      </c>
      <c r="K28" s="111">
        <f t="shared" si="10"/>
        <v>588.52</v>
      </c>
      <c r="L28" s="9">
        <f t="shared" si="4"/>
        <v>54</v>
      </c>
      <c r="M28" s="8">
        <f t="shared" si="5"/>
        <v>0.10102521888797426</v>
      </c>
      <c r="N28" s="110"/>
    </row>
    <row r="29" spans="1:14" ht="16.3" thickBot="1" x14ac:dyDescent="0.5">
      <c r="A29" s="99">
        <f t="shared" si="6"/>
        <v>27</v>
      </c>
      <c r="B29" s="560"/>
      <c r="C29" s="105" t="s">
        <v>209</v>
      </c>
      <c r="D29" s="106" t="s">
        <v>199</v>
      </c>
      <c r="E29" s="107">
        <v>712.68000000000006</v>
      </c>
      <c r="F29" s="108">
        <f t="shared" si="7"/>
        <v>142.54</v>
      </c>
      <c r="G29" s="111">
        <f t="shared" si="8"/>
        <v>855.22</v>
      </c>
      <c r="H29" s="109"/>
      <c r="I29" s="107">
        <v>784.68000000000006</v>
      </c>
      <c r="J29" s="108">
        <f t="shared" si="11"/>
        <v>156.94</v>
      </c>
      <c r="K29" s="111">
        <f t="shared" si="10"/>
        <v>941.62000000000012</v>
      </c>
      <c r="L29" s="9">
        <f t="shared" si="4"/>
        <v>86.400000000000091</v>
      </c>
      <c r="M29" s="8">
        <f t="shared" si="5"/>
        <v>0.10102663642103797</v>
      </c>
      <c r="N29" s="110"/>
    </row>
    <row r="30" spans="1:14" ht="16.3" thickBot="1" x14ac:dyDescent="0.5">
      <c r="A30" s="99">
        <f t="shared" si="6"/>
        <v>28</v>
      </c>
      <c r="B30" s="560"/>
      <c r="C30" s="105" t="s">
        <v>210</v>
      </c>
      <c r="D30" s="106" t="s">
        <v>199</v>
      </c>
      <c r="E30" s="107">
        <v>890.85</v>
      </c>
      <c r="F30" s="108">
        <f>ROUND(E30*0.2,2)</f>
        <v>178.17</v>
      </c>
      <c r="G30" s="111">
        <f t="shared" si="8"/>
        <v>1069.02</v>
      </c>
      <c r="H30" s="109"/>
      <c r="I30" s="107">
        <v>980.85</v>
      </c>
      <c r="J30" s="108">
        <f>ROUND(I30*0.2,2)</f>
        <v>196.17</v>
      </c>
      <c r="K30" s="111">
        <f t="shared" si="10"/>
        <v>1177.02</v>
      </c>
      <c r="L30" s="9">
        <f t="shared" si="4"/>
        <v>108</v>
      </c>
      <c r="M30" s="8">
        <f t="shared" si="5"/>
        <v>0.10102710894089914</v>
      </c>
      <c r="N30" s="110"/>
    </row>
    <row r="31" spans="1:14" ht="16.3" thickBot="1" x14ac:dyDescent="0.5">
      <c r="A31" s="99">
        <f t="shared" si="6"/>
        <v>29</v>
      </c>
      <c r="B31" s="560"/>
      <c r="C31" s="105" t="s">
        <v>211</v>
      </c>
      <c r="D31" s="106" t="s">
        <v>199</v>
      </c>
      <c r="E31" s="107">
        <v>1128.4100000000001</v>
      </c>
      <c r="F31" s="108">
        <f t="shared" si="7"/>
        <v>225.68</v>
      </c>
      <c r="G31" s="111">
        <f t="shared" si="8"/>
        <v>1354.0900000000001</v>
      </c>
      <c r="H31" s="109"/>
      <c r="I31" s="107">
        <v>1242.4100000000001</v>
      </c>
      <c r="J31" s="108">
        <f t="shared" ref="J31" si="12">ROUND(I31*0.2,2)</f>
        <v>248.48</v>
      </c>
      <c r="K31" s="111">
        <f t="shared" si="10"/>
        <v>1490.89</v>
      </c>
      <c r="L31" s="9">
        <f t="shared" si="4"/>
        <v>136.79999999999995</v>
      </c>
      <c r="M31" s="8">
        <f t="shared" si="5"/>
        <v>0.1010272581586157</v>
      </c>
      <c r="N31" s="110"/>
    </row>
    <row r="32" spans="1:14" ht="16.3" thickBot="1" x14ac:dyDescent="0.5">
      <c r="A32" s="99">
        <f t="shared" si="6"/>
        <v>30</v>
      </c>
      <c r="B32" s="560"/>
      <c r="C32" s="105" t="s">
        <v>212</v>
      </c>
      <c r="D32" s="106" t="s">
        <v>199</v>
      </c>
      <c r="E32" s="107">
        <v>1336.28</v>
      </c>
      <c r="F32" s="108">
        <f>ROUND(E32*0.2,2)</f>
        <v>267.26</v>
      </c>
      <c r="G32" s="111">
        <f t="shared" si="8"/>
        <v>1603.54</v>
      </c>
      <c r="H32" s="109"/>
      <c r="I32" s="107">
        <v>1471.28</v>
      </c>
      <c r="J32" s="108">
        <f>ROUND(I32*0.2,2)</f>
        <v>294.26</v>
      </c>
      <c r="K32" s="111">
        <f t="shared" si="10"/>
        <v>1765.54</v>
      </c>
      <c r="L32" s="9">
        <f t="shared" si="4"/>
        <v>162</v>
      </c>
      <c r="M32" s="8">
        <f t="shared" si="5"/>
        <v>0.10102647891539968</v>
      </c>
      <c r="N32" s="110"/>
    </row>
    <row r="33" spans="1:14" ht="16.3" thickBot="1" x14ac:dyDescent="0.5">
      <c r="A33" s="99">
        <f t="shared" si="6"/>
        <v>31</v>
      </c>
      <c r="B33" s="560" t="s">
        <v>205</v>
      </c>
      <c r="C33" s="105" t="s">
        <v>208</v>
      </c>
      <c r="D33" s="106" t="s">
        <v>199</v>
      </c>
      <c r="E33" s="107">
        <v>623.6</v>
      </c>
      <c r="F33" s="108">
        <f t="shared" si="7"/>
        <v>124.72</v>
      </c>
      <c r="G33" s="111">
        <f t="shared" si="8"/>
        <v>748.32</v>
      </c>
      <c r="H33" s="109"/>
      <c r="I33" s="107">
        <v>686.6</v>
      </c>
      <c r="J33" s="108">
        <f t="shared" ref="J33" si="13">ROUND(I33*0.2,2)</f>
        <v>137.32</v>
      </c>
      <c r="K33" s="111">
        <f t="shared" si="10"/>
        <v>823.92000000000007</v>
      </c>
      <c r="L33" s="9">
        <f t="shared" si="4"/>
        <v>75.600000000000023</v>
      </c>
      <c r="M33" s="8">
        <f t="shared" si="5"/>
        <v>0.10102629890955743</v>
      </c>
      <c r="N33" s="110"/>
    </row>
    <row r="34" spans="1:14" ht="16.3" thickBot="1" x14ac:dyDescent="0.5">
      <c r="A34" s="99">
        <f t="shared" si="6"/>
        <v>32</v>
      </c>
      <c r="B34" s="560"/>
      <c r="C34" s="105" t="s">
        <v>209</v>
      </c>
      <c r="D34" s="106" t="s">
        <v>199</v>
      </c>
      <c r="E34" s="107">
        <v>920.55</v>
      </c>
      <c r="F34" s="108">
        <f>ROUND(E34*0.2,2)</f>
        <v>184.11</v>
      </c>
      <c r="G34" s="111">
        <f t="shared" si="8"/>
        <v>1104.6599999999999</v>
      </c>
      <c r="H34" s="109"/>
      <c r="I34" s="107">
        <v>1013.55</v>
      </c>
      <c r="J34" s="108">
        <f>ROUND(I34*0.2,2)</f>
        <v>202.71</v>
      </c>
      <c r="K34" s="111">
        <f t="shared" si="10"/>
        <v>1216.26</v>
      </c>
      <c r="L34" s="9">
        <f t="shared" si="4"/>
        <v>111.60000000000014</v>
      </c>
      <c r="M34" s="8">
        <f t="shared" si="5"/>
        <v>0.10102656020857111</v>
      </c>
      <c r="N34" s="110"/>
    </row>
    <row r="35" spans="1:14" ht="16.3" thickBot="1" x14ac:dyDescent="0.5">
      <c r="A35" s="99">
        <f t="shared" si="6"/>
        <v>33</v>
      </c>
      <c r="B35" s="560"/>
      <c r="C35" s="105" t="s">
        <v>210</v>
      </c>
      <c r="D35" s="106" t="s">
        <v>199</v>
      </c>
      <c r="E35" s="107">
        <v>1217.5</v>
      </c>
      <c r="F35" s="108">
        <f t="shared" si="7"/>
        <v>243.5</v>
      </c>
      <c r="G35" s="111">
        <f t="shared" si="8"/>
        <v>1461</v>
      </c>
      <c r="H35" s="109"/>
      <c r="I35" s="107">
        <v>1340.5</v>
      </c>
      <c r="J35" s="108">
        <f t="shared" ref="J35:J37" si="14">ROUND(I35*0.2,2)</f>
        <v>268.10000000000002</v>
      </c>
      <c r="K35" s="111">
        <f t="shared" si="10"/>
        <v>1608.6</v>
      </c>
      <c r="L35" s="9">
        <f t="shared" si="4"/>
        <v>147.59999999999991</v>
      </c>
      <c r="M35" s="8">
        <f t="shared" si="5"/>
        <v>0.10102669404517448</v>
      </c>
      <c r="N35" s="110"/>
    </row>
    <row r="36" spans="1:14" ht="16.3" thickBot="1" x14ac:dyDescent="0.5">
      <c r="A36" s="99">
        <f t="shared" si="6"/>
        <v>34</v>
      </c>
      <c r="B36" s="560"/>
      <c r="C36" s="105" t="s">
        <v>211</v>
      </c>
      <c r="D36" s="106" t="s">
        <v>199</v>
      </c>
      <c r="E36" s="107">
        <v>1514.45</v>
      </c>
      <c r="F36" s="108">
        <f t="shared" si="7"/>
        <v>302.89</v>
      </c>
      <c r="G36" s="111">
        <f t="shared" si="8"/>
        <v>1817.3400000000001</v>
      </c>
      <c r="H36" s="109"/>
      <c r="I36" s="107">
        <v>1667.45</v>
      </c>
      <c r="J36" s="108">
        <f t="shared" si="14"/>
        <v>333.49</v>
      </c>
      <c r="K36" s="111">
        <f t="shared" si="10"/>
        <v>2000.94</v>
      </c>
      <c r="L36" s="9">
        <f t="shared" si="4"/>
        <v>183.59999999999991</v>
      </c>
      <c r="M36" s="8">
        <f t="shared" si="5"/>
        <v>0.10102677539700876</v>
      </c>
      <c r="N36" s="110"/>
    </row>
    <row r="37" spans="1:14" ht="16.3" thickBot="1" x14ac:dyDescent="0.5">
      <c r="A37" s="99">
        <f t="shared" si="6"/>
        <v>35</v>
      </c>
      <c r="B37" s="560"/>
      <c r="C37" s="105" t="s">
        <v>212</v>
      </c>
      <c r="D37" s="106" t="s">
        <v>199</v>
      </c>
      <c r="E37" s="107">
        <v>1841.09</v>
      </c>
      <c r="F37" s="108">
        <f t="shared" si="7"/>
        <v>368.22</v>
      </c>
      <c r="G37" s="111">
        <f t="shared" si="8"/>
        <v>2209.31</v>
      </c>
      <c r="H37" s="109"/>
      <c r="I37" s="107">
        <v>2027.09</v>
      </c>
      <c r="J37" s="108">
        <f t="shared" si="14"/>
        <v>405.42</v>
      </c>
      <c r="K37" s="111">
        <f t="shared" si="10"/>
        <v>2432.5099999999998</v>
      </c>
      <c r="L37" s="9">
        <f t="shared" si="4"/>
        <v>223.19999999999982</v>
      </c>
      <c r="M37" s="8">
        <f t="shared" si="5"/>
        <v>0.10102701748509707</v>
      </c>
      <c r="N37" s="110"/>
    </row>
    <row r="38" spans="1:14" ht="15.9" thickBot="1" x14ac:dyDescent="0.45">
      <c r="A38" s="99">
        <f t="shared" si="6"/>
        <v>36</v>
      </c>
      <c r="B38" s="560" t="s">
        <v>206</v>
      </c>
      <c r="C38" s="105" t="s">
        <v>208</v>
      </c>
      <c r="D38" s="106" t="s">
        <v>199</v>
      </c>
      <c r="E38" s="561" t="s">
        <v>207</v>
      </c>
      <c r="F38" s="562"/>
      <c r="G38" s="562"/>
      <c r="H38" s="562"/>
      <c r="I38" s="562"/>
      <c r="J38" s="562"/>
      <c r="K38" s="563"/>
      <c r="L38" s="9"/>
      <c r="M38" s="8"/>
      <c r="N38" s="110"/>
    </row>
    <row r="39" spans="1:14" ht="15.9" thickBot="1" x14ac:dyDescent="0.45">
      <c r="A39" s="99">
        <f t="shared" si="6"/>
        <v>37</v>
      </c>
      <c r="B39" s="560"/>
      <c r="C39" s="105" t="s">
        <v>209</v>
      </c>
      <c r="D39" s="106" t="s">
        <v>199</v>
      </c>
      <c r="E39" s="561" t="s">
        <v>207</v>
      </c>
      <c r="F39" s="562"/>
      <c r="G39" s="562"/>
      <c r="H39" s="562"/>
      <c r="I39" s="562"/>
      <c r="J39" s="562"/>
      <c r="K39" s="563"/>
      <c r="L39" s="9"/>
      <c r="M39" s="8"/>
      <c r="N39" s="110"/>
    </row>
    <row r="40" spans="1:14" ht="15.9" thickBot="1" x14ac:dyDescent="0.45">
      <c r="A40" s="99">
        <f t="shared" si="6"/>
        <v>38</v>
      </c>
      <c r="B40" s="560"/>
      <c r="C40" s="105" t="s">
        <v>210</v>
      </c>
      <c r="D40" s="106" t="s">
        <v>199</v>
      </c>
      <c r="E40" s="561" t="s">
        <v>207</v>
      </c>
      <c r="F40" s="562"/>
      <c r="G40" s="562"/>
      <c r="H40" s="562"/>
      <c r="I40" s="562"/>
      <c r="J40" s="562"/>
      <c r="K40" s="563"/>
      <c r="L40" s="9"/>
      <c r="M40" s="8"/>
      <c r="N40" s="110"/>
    </row>
    <row r="41" spans="1:14" ht="15.9" thickBot="1" x14ac:dyDescent="0.45">
      <c r="A41" s="99">
        <f t="shared" si="6"/>
        <v>39</v>
      </c>
      <c r="B41" s="560"/>
      <c r="C41" s="105" t="s">
        <v>211</v>
      </c>
      <c r="D41" s="106" t="s">
        <v>199</v>
      </c>
      <c r="E41" s="561" t="s">
        <v>207</v>
      </c>
      <c r="F41" s="562"/>
      <c r="G41" s="562"/>
      <c r="H41" s="562"/>
      <c r="I41" s="562"/>
      <c r="J41" s="562"/>
      <c r="K41" s="563"/>
      <c r="L41" s="9"/>
      <c r="M41" s="8"/>
      <c r="N41" s="110"/>
    </row>
    <row r="42" spans="1:14" ht="15.9" thickBot="1" x14ac:dyDescent="0.45">
      <c r="A42" s="99">
        <f t="shared" si="6"/>
        <v>40</v>
      </c>
      <c r="B42" s="560"/>
      <c r="C42" s="105" t="s">
        <v>212</v>
      </c>
      <c r="D42" s="106" t="s">
        <v>199</v>
      </c>
      <c r="E42" s="561" t="s">
        <v>207</v>
      </c>
      <c r="F42" s="562"/>
      <c r="G42" s="562"/>
      <c r="H42" s="562"/>
      <c r="I42" s="562"/>
      <c r="J42" s="562"/>
      <c r="K42" s="563"/>
      <c r="L42" s="9"/>
      <c r="M42" s="8"/>
      <c r="N42" s="110"/>
    </row>
    <row r="43" spans="1:14" ht="16.75" thickBot="1" x14ac:dyDescent="0.5">
      <c r="A43" s="99">
        <f t="shared" si="6"/>
        <v>41</v>
      </c>
      <c r="B43" s="443" t="s">
        <v>213</v>
      </c>
      <c r="C43" s="105" t="s">
        <v>214</v>
      </c>
      <c r="D43" s="106" t="s">
        <v>199</v>
      </c>
      <c r="E43" s="107">
        <v>267.26</v>
      </c>
      <c r="F43" s="108">
        <f>ROUND(E43*0.2,2)</f>
        <v>53.45</v>
      </c>
      <c r="G43" s="112">
        <f>SUM(E43+F43)</f>
        <v>320.70999999999998</v>
      </c>
      <c r="H43" s="109"/>
      <c r="I43" s="107">
        <v>294.26</v>
      </c>
      <c r="J43" s="108">
        <f>ROUND(I43*0.2,2)</f>
        <v>58.85</v>
      </c>
      <c r="K43" s="112">
        <f>SUM(I43+J43)</f>
        <v>353.11</v>
      </c>
      <c r="L43" s="9">
        <f t="shared" si="4"/>
        <v>32.400000000000034</v>
      </c>
      <c r="M43" s="8">
        <f t="shared" si="5"/>
        <v>0.10102584889775822</v>
      </c>
      <c r="N43" s="110"/>
    </row>
    <row r="44" spans="1:14" ht="16.5" customHeight="1" thickBot="1" x14ac:dyDescent="0.5">
      <c r="A44" s="99"/>
      <c r="B44" s="443"/>
      <c r="C44" s="442" t="s">
        <v>215</v>
      </c>
      <c r="D44" s="106"/>
      <c r="E44" s="107"/>
      <c r="F44" s="113"/>
      <c r="G44" s="112"/>
      <c r="H44" s="109"/>
      <c r="I44" s="107"/>
      <c r="J44" s="113"/>
      <c r="K44" s="112"/>
      <c r="L44" s="9"/>
      <c r="M44" s="8"/>
      <c r="N44" s="110"/>
    </row>
    <row r="45" spans="1:14" ht="16.3" thickBot="1" x14ac:dyDescent="0.5">
      <c r="A45" s="99">
        <f>1+A43</f>
        <v>42</v>
      </c>
      <c r="B45" s="560" t="s">
        <v>197</v>
      </c>
      <c r="C45" s="105" t="s">
        <v>216</v>
      </c>
      <c r="D45" s="106" t="s">
        <v>199</v>
      </c>
      <c r="E45" s="107">
        <v>118.78</v>
      </c>
      <c r="F45" s="108">
        <f t="shared" ref="F45:F59" si="15">ROUND(E45*0.2,2)</f>
        <v>23.76</v>
      </c>
      <c r="G45" s="112">
        <f t="shared" ref="G45:G62" si="16">SUM(E45+F45)</f>
        <v>142.54</v>
      </c>
      <c r="H45" s="109"/>
      <c r="I45" s="107">
        <v>130.78</v>
      </c>
      <c r="J45" s="108">
        <f t="shared" ref="J45:J51" si="17">ROUND(I45*0.2,2)</f>
        <v>26.16</v>
      </c>
      <c r="K45" s="112">
        <f t="shared" ref="K45:K62" si="18">SUM(I45+J45)</f>
        <v>156.94</v>
      </c>
      <c r="L45" s="9">
        <f t="shared" si="4"/>
        <v>14.400000000000006</v>
      </c>
      <c r="M45" s="8">
        <f t="shared" si="5"/>
        <v>0.10102427388803148</v>
      </c>
      <c r="N45" s="110"/>
    </row>
    <row r="46" spans="1:14" ht="16.3" thickBot="1" x14ac:dyDescent="0.5">
      <c r="A46" s="99">
        <f t="shared" ref="A46:A96" si="19">1+A45</f>
        <v>43</v>
      </c>
      <c r="B46" s="560"/>
      <c r="C46" s="105" t="s">
        <v>217</v>
      </c>
      <c r="D46" s="106" t="s">
        <v>199</v>
      </c>
      <c r="E46" s="107">
        <v>178.17000000000002</v>
      </c>
      <c r="F46" s="108">
        <f t="shared" si="15"/>
        <v>35.630000000000003</v>
      </c>
      <c r="G46" s="112">
        <f t="shared" si="16"/>
        <v>213.8</v>
      </c>
      <c r="H46" s="109"/>
      <c r="I46" s="107">
        <v>196.17000000000002</v>
      </c>
      <c r="J46" s="108">
        <f t="shared" si="17"/>
        <v>39.229999999999997</v>
      </c>
      <c r="K46" s="112">
        <f t="shared" si="18"/>
        <v>235.4</v>
      </c>
      <c r="L46" s="9">
        <f t="shared" si="4"/>
        <v>21.599999999999994</v>
      </c>
      <c r="M46" s="8">
        <f t="shared" si="5"/>
        <v>0.10102899906454628</v>
      </c>
      <c r="N46" s="110"/>
    </row>
    <row r="47" spans="1:14" ht="16.3" thickBot="1" x14ac:dyDescent="0.5">
      <c r="A47" s="99">
        <f t="shared" si="19"/>
        <v>44</v>
      </c>
      <c r="B47" s="560"/>
      <c r="C47" s="105" t="s">
        <v>218</v>
      </c>
      <c r="D47" s="106" t="s">
        <v>199</v>
      </c>
      <c r="E47" s="107">
        <v>178.17000000000002</v>
      </c>
      <c r="F47" s="108">
        <f t="shared" si="15"/>
        <v>35.630000000000003</v>
      </c>
      <c r="G47" s="112">
        <f t="shared" si="16"/>
        <v>213.8</v>
      </c>
      <c r="H47" s="109"/>
      <c r="I47" s="107">
        <v>196.17000000000002</v>
      </c>
      <c r="J47" s="108">
        <f t="shared" si="17"/>
        <v>39.229999999999997</v>
      </c>
      <c r="K47" s="112">
        <f t="shared" si="18"/>
        <v>235.4</v>
      </c>
      <c r="L47" s="9">
        <f t="shared" si="4"/>
        <v>21.599999999999994</v>
      </c>
      <c r="M47" s="8">
        <f t="shared" si="5"/>
        <v>0.10102899906454628</v>
      </c>
      <c r="N47" s="110"/>
    </row>
    <row r="48" spans="1:14" ht="16.3" thickBot="1" x14ac:dyDescent="0.5">
      <c r="A48" s="99">
        <f t="shared" si="19"/>
        <v>45</v>
      </c>
      <c r="B48" s="560"/>
      <c r="C48" s="105" t="s">
        <v>219</v>
      </c>
      <c r="D48" s="106" t="s">
        <v>199</v>
      </c>
      <c r="E48" s="107">
        <v>178.17000000000002</v>
      </c>
      <c r="F48" s="108">
        <f t="shared" si="15"/>
        <v>35.630000000000003</v>
      </c>
      <c r="G48" s="112">
        <f t="shared" si="16"/>
        <v>213.8</v>
      </c>
      <c r="H48" s="109"/>
      <c r="I48" s="107">
        <v>196.17000000000002</v>
      </c>
      <c r="J48" s="108">
        <f t="shared" si="17"/>
        <v>39.229999999999997</v>
      </c>
      <c r="K48" s="112">
        <f t="shared" si="18"/>
        <v>235.4</v>
      </c>
      <c r="L48" s="9">
        <f t="shared" si="4"/>
        <v>21.599999999999994</v>
      </c>
      <c r="M48" s="8">
        <f t="shared" si="5"/>
        <v>0.10102899906454628</v>
      </c>
      <c r="N48" s="110"/>
    </row>
    <row r="49" spans="1:14" ht="16.3" thickBot="1" x14ac:dyDescent="0.5">
      <c r="A49" s="99">
        <f t="shared" si="19"/>
        <v>46</v>
      </c>
      <c r="B49" s="560"/>
      <c r="C49" s="105" t="s">
        <v>220</v>
      </c>
      <c r="D49" s="106" t="s">
        <v>199</v>
      </c>
      <c r="E49" s="107">
        <v>89.09</v>
      </c>
      <c r="F49" s="108">
        <f t="shared" si="15"/>
        <v>17.82</v>
      </c>
      <c r="G49" s="112">
        <f t="shared" si="16"/>
        <v>106.91</v>
      </c>
      <c r="H49" s="109"/>
      <c r="I49" s="107">
        <v>98.09</v>
      </c>
      <c r="J49" s="108">
        <f t="shared" si="17"/>
        <v>19.62</v>
      </c>
      <c r="K49" s="112">
        <f t="shared" si="18"/>
        <v>117.71000000000001</v>
      </c>
      <c r="L49" s="9">
        <f t="shared" si="4"/>
        <v>10.800000000000011</v>
      </c>
      <c r="M49" s="8">
        <f t="shared" si="5"/>
        <v>0.1010195491534937</v>
      </c>
      <c r="N49" s="110"/>
    </row>
    <row r="50" spans="1:14" ht="16.3" thickBot="1" x14ac:dyDescent="0.5">
      <c r="A50" s="99">
        <f t="shared" si="19"/>
        <v>47</v>
      </c>
      <c r="B50" s="560"/>
      <c r="C50" s="105" t="s">
        <v>221</v>
      </c>
      <c r="D50" s="106" t="s">
        <v>199</v>
      </c>
      <c r="E50" s="107">
        <v>118.78</v>
      </c>
      <c r="F50" s="108">
        <f t="shared" si="15"/>
        <v>23.76</v>
      </c>
      <c r="G50" s="112">
        <f t="shared" si="16"/>
        <v>142.54</v>
      </c>
      <c r="H50" s="109"/>
      <c r="I50" s="107">
        <v>130.78</v>
      </c>
      <c r="J50" s="108">
        <f t="shared" si="17"/>
        <v>26.16</v>
      </c>
      <c r="K50" s="112">
        <f t="shared" si="18"/>
        <v>156.94</v>
      </c>
      <c r="L50" s="9">
        <f t="shared" si="4"/>
        <v>14.400000000000006</v>
      </c>
      <c r="M50" s="8">
        <f t="shared" si="5"/>
        <v>0.10102427388803148</v>
      </c>
      <c r="N50" s="110"/>
    </row>
    <row r="51" spans="1:14" ht="16.3" thickBot="1" x14ac:dyDescent="0.5">
      <c r="A51" s="99">
        <f t="shared" si="19"/>
        <v>48</v>
      </c>
      <c r="B51" s="560" t="s">
        <v>204</v>
      </c>
      <c r="C51" s="105" t="s">
        <v>216</v>
      </c>
      <c r="D51" s="106" t="s">
        <v>199</v>
      </c>
      <c r="E51" s="107">
        <v>445.43</v>
      </c>
      <c r="F51" s="108">
        <f t="shared" si="15"/>
        <v>89.09</v>
      </c>
      <c r="G51" s="112">
        <f t="shared" si="16"/>
        <v>534.52</v>
      </c>
      <c r="H51" s="109"/>
      <c r="I51" s="107">
        <v>490.43</v>
      </c>
      <c r="J51" s="108">
        <f t="shared" si="17"/>
        <v>98.09</v>
      </c>
      <c r="K51" s="112">
        <f t="shared" si="18"/>
        <v>588.52</v>
      </c>
      <c r="L51" s="9">
        <f t="shared" si="4"/>
        <v>54</v>
      </c>
      <c r="M51" s="8">
        <f t="shared" si="5"/>
        <v>0.10102521888797426</v>
      </c>
      <c r="N51" s="110"/>
    </row>
    <row r="52" spans="1:14" ht="16.3" thickBot="1" x14ac:dyDescent="0.5">
      <c r="A52" s="99">
        <f t="shared" si="19"/>
        <v>49</v>
      </c>
      <c r="B52" s="560"/>
      <c r="C52" s="105" t="s">
        <v>217</v>
      </c>
      <c r="D52" s="106" t="s">
        <v>199</v>
      </c>
      <c r="E52" s="107">
        <v>504.82</v>
      </c>
      <c r="F52" s="108">
        <f>ROUND(E52*0.2,2)+0.01</f>
        <v>100.97</v>
      </c>
      <c r="G52" s="112">
        <f t="shared" si="16"/>
        <v>605.79</v>
      </c>
      <c r="H52" s="109"/>
      <c r="I52" s="107">
        <v>555.82000000000005</v>
      </c>
      <c r="J52" s="108">
        <f>ROUND(I52*0.2,2)+0.01</f>
        <v>111.17</v>
      </c>
      <c r="K52" s="112">
        <f t="shared" si="18"/>
        <v>666.99</v>
      </c>
      <c r="L52" s="9">
        <f t="shared" si="4"/>
        <v>61.200000000000045</v>
      </c>
      <c r="M52" s="8">
        <f t="shared" si="5"/>
        <v>0.10102510771059287</v>
      </c>
      <c r="N52" s="110"/>
    </row>
    <row r="53" spans="1:14" ht="16.3" thickBot="1" x14ac:dyDescent="0.5">
      <c r="A53" s="99">
        <f t="shared" si="19"/>
        <v>50</v>
      </c>
      <c r="B53" s="560"/>
      <c r="C53" s="105" t="s">
        <v>218</v>
      </c>
      <c r="D53" s="106" t="s">
        <v>199</v>
      </c>
      <c r="E53" s="107">
        <v>504.82</v>
      </c>
      <c r="F53" s="108">
        <f>ROUND(E53*0.2,2)+0.01</f>
        <v>100.97</v>
      </c>
      <c r="G53" s="112">
        <f t="shared" si="16"/>
        <v>605.79</v>
      </c>
      <c r="H53" s="109"/>
      <c r="I53" s="107">
        <v>555.82000000000005</v>
      </c>
      <c r="J53" s="108">
        <f>ROUND(I53*0.2,2)+0.01</f>
        <v>111.17</v>
      </c>
      <c r="K53" s="112">
        <f t="shared" si="18"/>
        <v>666.99</v>
      </c>
      <c r="L53" s="9">
        <f t="shared" si="4"/>
        <v>61.200000000000045</v>
      </c>
      <c r="M53" s="8">
        <f t="shared" si="5"/>
        <v>0.10102510771059287</v>
      </c>
      <c r="N53" s="110"/>
    </row>
    <row r="54" spans="1:14" ht="16.3" thickBot="1" x14ac:dyDescent="0.5">
      <c r="A54" s="99">
        <f t="shared" si="19"/>
        <v>51</v>
      </c>
      <c r="B54" s="560"/>
      <c r="C54" s="105" t="s">
        <v>219</v>
      </c>
      <c r="D54" s="106" t="s">
        <v>199</v>
      </c>
      <c r="E54" s="107">
        <v>564.21</v>
      </c>
      <c r="F54" s="108">
        <f t="shared" si="15"/>
        <v>112.84</v>
      </c>
      <c r="G54" s="112">
        <f t="shared" si="16"/>
        <v>677.05000000000007</v>
      </c>
      <c r="H54" s="109"/>
      <c r="I54" s="107">
        <v>621.21</v>
      </c>
      <c r="J54" s="108">
        <f t="shared" ref="J54:J55" si="20">ROUND(I54*0.2,2)</f>
        <v>124.24</v>
      </c>
      <c r="K54" s="112">
        <f t="shared" si="18"/>
        <v>745.45</v>
      </c>
      <c r="L54" s="9">
        <f t="shared" si="4"/>
        <v>68.399999999999977</v>
      </c>
      <c r="M54" s="8">
        <f t="shared" si="5"/>
        <v>0.10102651207444055</v>
      </c>
      <c r="N54" s="110"/>
    </row>
    <row r="55" spans="1:14" ht="16.3" thickBot="1" x14ac:dyDescent="0.5">
      <c r="A55" s="99">
        <f t="shared" si="19"/>
        <v>52</v>
      </c>
      <c r="B55" s="560"/>
      <c r="C55" s="105" t="s">
        <v>220</v>
      </c>
      <c r="D55" s="106" t="s">
        <v>199</v>
      </c>
      <c r="E55" s="107">
        <v>267.26</v>
      </c>
      <c r="F55" s="108">
        <f t="shared" si="15"/>
        <v>53.45</v>
      </c>
      <c r="G55" s="112">
        <f t="shared" si="16"/>
        <v>320.70999999999998</v>
      </c>
      <c r="H55" s="109"/>
      <c r="I55" s="107">
        <v>294.26</v>
      </c>
      <c r="J55" s="108">
        <f t="shared" si="20"/>
        <v>58.85</v>
      </c>
      <c r="K55" s="112">
        <f t="shared" si="18"/>
        <v>353.11</v>
      </c>
      <c r="L55" s="9">
        <f t="shared" si="4"/>
        <v>32.400000000000034</v>
      </c>
      <c r="M55" s="8">
        <f t="shared" si="5"/>
        <v>0.10102584889775822</v>
      </c>
      <c r="N55" s="110"/>
    </row>
    <row r="56" spans="1:14" ht="16.3" thickBot="1" x14ac:dyDescent="0.5">
      <c r="A56" s="99">
        <f t="shared" si="19"/>
        <v>53</v>
      </c>
      <c r="B56" s="560"/>
      <c r="C56" s="105" t="s">
        <v>221</v>
      </c>
      <c r="D56" s="106" t="s">
        <v>199</v>
      </c>
      <c r="E56" s="107">
        <v>356.34000000000003</v>
      </c>
      <c r="F56" s="108">
        <f>ROUND(E56*0.2,2)</f>
        <v>71.27</v>
      </c>
      <c r="G56" s="112">
        <f t="shared" si="16"/>
        <v>427.61</v>
      </c>
      <c r="H56" s="109"/>
      <c r="I56" s="107">
        <v>392.34000000000003</v>
      </c>
      <c r="J56" s="108">
        <f>ROUND(I56*0.2,2)</f>
        <v>78.47</v>
      </c>
      <c r="K56" s="112">
        <f t="shared" si="18"/>
        <v>470.81000000000006</v>
      </c>
      <c r="L56" s="9">
        <f t="shared" si="4"/>
        <v>43.200000000000045</v>
      </c>
      <c r="M56" s="8">
        <f t="shared" si="5"/>
        <v>0.10102663642103797</v>
      </c>
      <c r="N56" s="110"/>
    </row>
    <row r="57" spans="1:14" ht="16.3" thickBot="1" x14ac:dyDescent="0.5">
      <c r="A57" s="99">
        <f t="shared" si="19"/>
        <v>54</v>
      </c>
      <c r="B57" s="560" t="s">
        <v>205</v>
      </c>
      <c r="C57" s="105" t="s">
        <v>216</v>
      </c>
      <c r="D57" s="106" t="s">
        <v>199</v>
      </c>
      <c r="E57" s="107">
        <v>593.9</v>
      </c>
      <c r="F57" s="108">
        <f t="shared" si="15"/>
        <v>118.78</v>
      </c>
      <c r="G57" s="112">
        <f t="shared" si="16"/>
        <v>712.68</v>
      </c>
      <c r="H57" s="109"/>
      <c r="I57" s="107">
        <v>653.9</v>
      </c>
      <c r="J57" s="108">
        <f t="shared" ref="J57:J59" si="21">ROUND(I57*0.2,2)</f>
        <v>130.78</v>
      </c>
      <c r="K57" s="112">
        <f t="shared" si="18"/>
        <v>784.68</v>
      </c>
      <c r="L57" s="9">
        <f t="shared" si="4"/>
        <v>72</v>
      </c>
      <c r="M57" s="8">
        <f t="shared" si="5"/>
        <v>0.10102710894089915</v>
      </c>
      <c r="N57" s="110"/>
    </row>
    <row r="58" spans="1:14" ht="16.3" thickBot="1" x14ac:dyDescent="0.5">
      <c r="A58" s="99">
        <f t="shared" si="19"/>
        <v>55</v>
      </c>
      <c r="B58" s="560"/>
      <c r="C58" s="105" t="s">
        <v>217</v>
      </c>
      <c r="D58" s="106" t="s">
        <v>199</v>
      </c>
      <c r="E58" s="107">
        <v>712.68000000000006</v>
      </c>
      <c r="F58" s="108">
        <f t="shared" si="15"/>
        <v>142.54</v>
      </c>
      <c r="G58" s="112">
        <f t="shared" si="16"/>
        <v>855.22</v>
      </c>
      <c r="H58" s="109"/>
      <c r="I58" s="107">
        <v>784.68000000000006</v>
      </c>
      <c r="J58" s="108">
        <f t="shared" si="21"/>
        <v>156.94</v>
      </c>
      <c r="K58" s="112">
        <f t="shared" si="18"/>
        <v>941.62000000000012</v>
      </c>
      <c r="L58" s="9">
        <f t="shared" si="4"/>
        <v>86.400000000000091</v>
      </c>
      <c r="M58" s="8">
        <f t="shared" si="5"/>
        <v>0.10102663642103797</v>
      </c>
      <c r="N58" s="110"/>
    </row>
    <row r="59" spans="1:14" ht="16.3" thickBot="1" x14ac:dyDescent="0.5">
      <c r="A59" s="99">
        <f t="shared" si="19"/>
        <v>56</v>
      </c>
      <c r="B59" s="560"/>
      <c r="C59" s="105" t="s">
        <v>218</v>
      </c>
      <c r="D59" s="106" t="s">
        <v>199</v>
      </c>
      <c r="E59" s="107">
        <v>712.68000000000006</v>
      </c>
      <c r="F59" s="108">
        <f t="shared" si="15"/>
        <v>142.54</v>
      </c>
      <c r="G59" s="112">
        <f t="shared" si="16"/>
        <v>855.22</v>
      </c>
      <c r="H59" s="109"/>
      <c r="I59" s="107">
        <v>784.68000000000006</v>
      </c>
      <c r="J59" s="108">
        <f t="shared" si="21"/>
        <v>156.94</v>
      </c>
      <c r="K59" s="112">
        <f t="shared" si="18"/>
        <v>941.62000000000012</v>
      </c>
      <c r="L59" s="9">
        <f t="shared" si="4"/>
        <v>86.400000000000091</v>
      </c>
      <c r="M59" s="8">
        <f t="shared" si="5"/>
        <v>0.10102663642103797</v>
      </c>
      <c r="N59" s="110"/>
    </row>
    <row r="60" spans="1:14" ht="16.3" thickBot="1" x14ac:dyDescent="0.5">
      <c r="A60" s="99">
        <f t="shared" si="19"/>
        <v>57</v>
      </c>
      <c r="B60" s="560"/>
      <c r="C60" s="105" t="s">
        <v>219</v>
      </c>
      <c r="D60" s="106" t="s">
        <v>199</v>
      </c>
      <c r="E60" s="107">
        <v>772.07</v>
      </c>
      <c r="F60" s="108">
        <f>ROUND(E60*0.2,2)-0.01</f>
        <v>154.4</v>
      </c>
      <c r="G60" s="112">
        <f t="shared" si="16"/>
        <v>926.47</v>
      </c>
      <c r="H60" s="109"/>
      <c r="I60" s="107">
        <v>850.07</v>
      </c>
      <c r="J60" s="108">
        <f>ROUND(I60*0.2,2)-0.01</f>
        <v>170</v>
      </c>
      <c r="K60" s="112">
        <f t="shared" si="18"/>
        <v>1020.07</v>
      </c>
      <c r="L60" s="9">
        <f t="shared" si="4"/>
        <v>93.600000000000023</v>
      </c>
      <c r="M60" s="8">
        <f t="shared" si="5"/>
        <v>0.1010286355737369</v>
      </c>
      <c r="N60" s="110"/>
    </row>
    <row r="61" spans="1:14" ht="16.3" thickBot="1" x14ac:dyDescent="0.5">
      <c r="A61" s="99">
        <f t="shared" si="19"/>
        <v>58</v>
      </c>
      <c r="B61" s="560"/>
      <c r="C61" s="105" t="s">
        <v>220</v>
      </c>
      <c r="D61" s="106" t="s">
        <v>199</v>
      </c>
      <c r="E61" s="107">
        <v>386.04</v>
      </c>
      <c r="F61" s="108">
        <f>ROUND(E61*0.2,2)+0.01</f>
        <v>77.22</v>
      </c>
      <c r="G61" s="112">
        <f t="shared" si="16"/>
        <v>463.26</v>
      </c>
      <c r="H61" s="109"/>
      <c r="I61" s="107">
        <v>425.04</v>
      </c>
      <c r="J61" s="108">
        <f>ROUND(I61*0.2,2)+0.01</f>
        <v>85.02000000000001</v>
      </c>
      <c r="K61" s="112">
        <f t="shared" si="18"/>
        <v>510.06000000000006</v>
      </c>
      <c r="L61" s="9">
        <f t="shared" si="4"/>
        <v>46.800000000000068</v>
      </c>
      <c r="M61" s="8">
        <f t="shared" si="5"/>
        <v>0.10102318352545021</v>
      </c>
      <c r="N61" s="110"/>
    </row>
    <row r="62" spans="1:14" ht="16.3" thickBot="1" x14ac:dyDescent="0.5">
      <c r="A62" s="99">
        <f t="shared" si="19"/>
        <v>59</v>
      </c>
      <c r="B62" s="560"/>
      <c r="C62" s="105" t="s">
        <v>221</v>
      </c>
      <c r="D62" s="106" t="s">
        <v>199</v>
      </c>
      <c r="E62" s="107">
        <v>504.82</v>
      </c>
      <c r="F62" s="108">
        <f>ROUND(E62*0.2,2)+0.01</f>
        <v>100.97</v>
      </c>
      <c r="G62" s="112">
        <f t="shared" si="16"/>
        <v>605.79</v>
      </c>
      <c r="H62" s="109"/>
      <c r="I62" s="107">
        <v>555.82000000000005</v>
      </c>
      <c r="J62" s="108">
        <f>ROUND(I62*0.2,2)+0.01</f>
        <v>111.17</v>
      </c>
      <c r="K62" s="112">
        <f t="shared" si="18"/>
        <v>666.99</v>
      </c>
      <c r="L62" s="9">
        <f t="shared" si="4"/>
        <v>61.200000000000045</v>
      </c>
      <c r="M62" s="8">
        <f t="shared" si="5"/>
        <v>0.10102510771059287</v>
      </c>
      <c r="N62" s="110"/>
    </row>
    <row r="63" spans="1:14" ht="15.9" thickBot="1" x14ac:dyDescent="0.45">
      <c r="A63" s="99">
        <f t="shared" si="19"/>
        <v>60</v>
      </c>
      <c r="B63" s="560" t="s">
        <v>206</v>
      </c>
      <c r="C63" s="105" t="s">
        <v>216</v>
      </c>
      <c r="D63" s="106" t="s">
        <v>199</v>
      </c>
      <c r="E63" s="561" t="s">
        <v>207</v>
      </c>
      <c r="F63" s="562"/>
      <c r="G63" s="562"/>
      <c r="H63" s="562"/>
      <c r="I63" s="562"/>
      <c r="J63" s="562"/>
      <c r="K63" s="563"/>
      <c r="L63" s="9"/>
      <c r="M63" s="8"/>
      <c r="N63" s="110"/>
    </row>
    <row r="64" spans="1:14" ht="15.9" thickBot="1" x14ac:dyDescent="0.45">
      <c r="A64" s="99">
        <f t="shared" si="19"/>
        <v>61</v>
      </c>
      <c r="B64" s="560"/>
      <c r="C64" s="105" t="s">
        <v>217</v>
      </c>
      <c r="D64" s="106" t="s">
        <v>199</v>
      </c>
      <c r="E64" s="561" t="s">
        <v>207</v>
      </c>
      <c r="F64" s="562"/>
      <c r="G64" s="562"/>
      <c r="H64" s="562"/>
      <c r="I64" s="562"/>
      <c r="J64" s="562"/>
      <c r="K64" s="563"/>
      <c r="L64" s="9"/>
      <c r="M64" s="8"/>
      <c r="N64" s="110"/>
    </row>
    <row r="65" spans="1:14" ht="15.9" thickBot="1" x14ac:dyDescent="0.45">
      <c r="A65" s="99">
        <f t="shared" si="19"/>
        <v>62</v>
      </c>
      <c r="B65" s="560"/>
      <c r="C65" s="105" t="s">
        <v>218</v>
      </c>
      <c r="D65" s="106" t="s">
        <v>199</v>
      </c>
      <c r="E65" s="561" t="s">
        <v>207</v>
      </c>
      <c r="F65" s="562"/>
      <c r="G65" s="562"/>
      <c r="H65" s="562"/>
      <c r="I65" s="562"/>
      <c r="J65" s="562"/>
      <c r="K65" s="563"/>
      <c r="L65" s="9"/>
      <c r="M65" s="8"/>
      <c r="N65" s="110"/>
    </row>
    <row r="66" spans="1:14" ht="15.9" thickBot="1" x14ac:dyDescent="0.45">
      <c r="A66" s="99">
        <f t="shared" si="19"/>
        <v>63</v>
      </c>
      <c r="B66" s="560"/>
      <c r="C66" s="105" t="s">
        <v>219</v>
      </c>
      <c r="D66" s="106" t="s">
        <v>199</v>
      </c>
      <c r="E66" s="561" t="s">
        <v>207</v>
      </c>
      <c r="F66" s="562"/>
      <c r="G66" s="562"/>
      <c r="H66" s="562"/>
      <c r="I66" s="562"/>
      <c r="J66" s="562"/>
      <c r="K66" s="563"/>
      <c r="L66" s="9"/>
      <c r="M66" s="8"/>
      <c r="N66" s="110"/>
    </row>
    <row r="67" spans="1:14" ht="15.9" thickBot="1" x14ac:dyDescent="0.45">
      <c r="A67" s="99">
        <f t="shared" si="19"/>
        <v>64</v>
      </c>
      <c r="B67" s="560"/>
      <c r="C67" s="105" t="s">
        <v>220</v>
      </c>
      <c r="D67" s="106" t="s">
        <v>199</v>
      </c>
      <c r="E67" s="561" t="s">
        <v>207</v>
      </c>
      <c r="F67" s="562"/>
      <c r="G67" s="562"/>
      <c r="H67" s="562"/>
      <c r="I67" s="562"/>
      <c r="J67" s="562"/>
      <c r="K67" s="563"/>
      <c r="L67" s="9"/>
      <c r="M67" s="8"/>
      <c r="N67" s="110"/>
    </row>
    <row r="68" spans="1:14" ht="15.9" thickBot="1" x14ac:dyDescent="0.45">
      <c r="A68" s="99">
        <f t="shared" si="19"/>
        <v>65</v>
      </c>
      <c r="B68" s="560"/>
      <c r="C68" s="105" t="s">
        <v>221</v>
      </c>
      <c r="D68" s="106" t="s">
        <v>199</v>
      </c>
      <c r="E68" s="561" t="s">
        <v>207</v>
      </c>
      <c r="F68" s="562"/>
      <c r="G68" s="562"/>
      <c r="H68" s="562"/>
      <c r="I68" s="562"/>
      <c r="J68" s="562"/>
      <c r="K68" s="563"/>
      <c r="L68" s="9"/>
      <c r="M68" s="8"/>
      <c r="N68" s="110"/>
    </row>
    <row r="69" spans="1:14" ht="16.3" thickBot="1" x14ac:dyDescent="0.5">
      <c r="A69" s="99">
        <f t="shared" si="19"/>
        <v>66</v>
      </c>
      <c r="B69" s="560" t="s">
        <v>197</v>
      </c>
      <c r="C69" s="105" t="s">
        <v>222</v>
      </c>
      <c r="D69" s="106" t="s">
        <v>199</v>
      </c>
      <c r="E69" s="107">
        <v>148.47999999999999</v>
      </c>
      <c r="F69" s="108">
        <f t="shared" ref="F69:F74" si="22">ROUND(E69*0.2,2)</f>
        <v>29.7</v>
      </c>
      <c r="G69" s="111">
        <f t="shared" ref="G69:G74" si="23">SUM(E69+F69)</f>
        <v>178.17999999999998</v>
      </c>
      <c r="H69" s="109"/>
      <c r="I69" s="107">
        <v>163.47999999999999</v>
      </c>
      <c r="J69" s="108">
        <f t="shared" ref="J69:J71" si="24">ROUND(I69*0.2,2)</f>
        <v>32.700000000000003</v>
      </c>
      <c r="K69" s="111">
        <f t="shared" ref="K69:K74" si="25">SUM(I69+J69)</f>
        <v>196.18</v>
      </c>
      <c r="L69" s="9">
        <f t="shared" ref="L69:L129" si="26">K69-G69</f>
        <v>18.000000000000028</v>
      </c>
      <c r="M69" s="8">
        <f t="shared" ref="M69:M129" si="27">IF(G69="","NEW",L69/G69)</f>
        <v>0.10102143899427563</v>
      </c>
      <c r="N69" s="110"/>
    </row>
    <row r="70" spans="1:14" ht="16.3" thickBot="1" x14ac:dyDescent="0.5">
      <c r="A70" s="99">
        <f t="shared" si="19"/>
        <v>67</v>
      </c>
      <c r="B70" s="560"/>
      <c r="C70" s="105" t="s">
        <v>223</v>
      </c>
      <c r="D70" s="106" t="s">
        <v>199</v>
      </c>
      <c r="E70" s="107">
        <v>89.09</v>
      </c>
      <c r="F70" s="108">
        <f t="shared" si="22"/>
        <v>17.82</v>
      </c>
      <c r="G70" s="111">
        <f t="shared" si="23"/>
        <v>106.91</v>
      </c>
      <c r="H70" s="109"/>
      <c r="I70" s="107">
        <v>98.09</v>
      </c>
      <c r="J70" s="108">
        <f t="shared" si="24"/>
        <v>19.62</v>
      </c>
      <c r="K70" s="111">
        <f t="shared" si="25"/>
        <v>117.71000000000001</v>
      </c>
      <c r="L70" s="9">
        <f t="shared" si="26"/>
        <v>10.800000000000011</v>
      </c>
      <c r="M70" s="8">
        <f t="shared" si="27"/>
        <v>0.1010195491534937</v>
      </c>
      <c r="N70" s="110"/>
    </row>
    <row r="71" spans="1:14" ht="16.3" thickBot="1" x14ac:dyDescent="0.5">
      <c r="A71" s="99">
        <f t="shared" si="19"/>
        <v>68</v>
      </c>
      <c r="B71" s="560" t="s">
        <v>204</v>
      </c>
      <c r="C71" s="105" t="s">
        <v>222</v>
      </c>
      <c r="D71" s="106" t="s">
        <v>199</v>
      </c>
      <c r="E71" s="107">
        <v>475.12</v>
      </c>
      <c r="F71" s="108">
        <f t="shared" si="22"/>
        <v>95.02</v>
      </c>
      <c r="G71" s="111">
        <f t="shared" si="23"/>
        <v>570.14</v>
      </c>
      <c r="H71" s="109"/>
      <c r="I71" s="107">
        <v>523.12</v>
      </c>
      <c r="J71" s="108">
        <f t="shared" si="24"/>
        <v>104.62</v>
      </c>
      <c r="K71" s="111">
        <f t="shared" si="25"/>
        <v>627.74</v>
      </c>
      <c r="L71" s="9">
        <f t="shared" si="26"/>
        <v>57.600000000000023</v>
      </c>
      <c r="M71" s="8">
        <f t="shared" si="27"/>
        <v>0.10102781772897888</v>
      </c>
      <c r="N71" s="110"/>
    </row>
    <row r="72" spans="1:14" ht="16.3" thickBot="1" x14ac:dyDescent="0.5">
      <c r="A72" s="99">
        <f t="shared" si="19"/>
        <v>69</v>
      </c>
      <c r="B72" s="560"/>
      <c r="C72" s="105" t="s">
        <v>223</v>
      </c>
      <c r="D72" s="106" t="s">
        <v>199</v>
      </c>
      <c r="E72" s="107">
        <v>207.87</v>
      </c>
      <c r="F72" s="108">
        <f>ROUND(E72*0.2,2)+0.01</f>
        <v>41.58</v>
      </c>
      <c r="G72" s="111">
        <f t="shared" si="23"/>
        <v>249.45</v>
      </c>
      <c r="H72" s="109"/>
      <c r="I72" s="107">
        <v>228.87</v>
      </c>
      <c r="J72" s="108">
        <f>ROUND(I72*0.2,2)+0.01</f>
        <v>45.78</v>
      </c>
      <c r="K72" s="111">
        <f t="shared" si="25"/>
        <v>274.64999999999998</v>
      </c>
      <c r="L72" s="9">
        <f t="shared" si="26"/>
        <v>25.199999999999989</v>
      </c>
      <c r="M72" s="8">
        <f t="shared" si="27"/>
        <v>0.10102224894768487</v>
      </c>
      <c r="N72" s="110"/>
    </row>
    <row r="73" spans="1:14" ht="16.3" thickBot="1" x14ac:dyDescent="0.5">
      <c r="A73" s="99">
        <f t="shared" si="19"/>
        <v>70</v>
      </c>
      <c r="B73" s="560" t="s">
        <v>205</v>
      </c>
      <c r="C73" s="105" t="s">
        <v>222</v>
      </c>
      <c r="D73" s="106" t="s">
        <v>199</v>
      </c>
      <c r="E73" s="107">
        <v>653.29</v>
      </c>
      <c r="F73" s="108">
        <f>ROUND(E73*0.2,2)+0.01</f>
        <v>130.66999999999999</v>
      </c>
      <c r="G73" s="111">
        <f t="shared" si="23"/>
        <v>783.95999999999992</v>
      </c>
      <c r="H73" s="109"/>
      <c r="I73" s="107">
        <v>719.29</v>
      </c>
      <c r="J73" s="108">
        <f>ROUND(I73*0.2,2)+0.01</f>
        <v>143.87</v>
      </c>
      <c r="K73" s="111">
        <f t="shared" si="25"/>
        <v>863.16</v>
      </c>
      <c r="L73" s="9">
        <f t="shared" si="26"/>
        <v>79.200000000000045</v>
      </c>
      <c r="M73" s="8">
        <f t="shared" si="27"/>
        <v>0.10102556252870051</v>
      </c>
      <c r="N73" s="110"/>
    </row>
    <row r="74" spans="1:14" ht="16.3" thickBot="1" x14ac:dyDescent="0.5">
      <c r="A74" s="99">
        <f t="shared" si="19"/>
        <v>71</v>
      </c>
      <c r="B74" s="560"/>
      <c r="C74" s="105" t="s">
        <v>223</v>
      </c>
      <c r="D74" s="106" t="s">
        <v>199</v>
      </c>
      <c r="E74" s="107">
        <v>326.64999999999998</v>
      </c>
      <c r="F74" s="108">
        <f t="shared" si="22"/>
        <v>65.33</v>
      </c>
      <c r="G74" s="111">
        <f t="shared" si="23"/>
        <v>391.97999999999996</v>
      </c>
      <c r="H74" s="109"/>
      <c r="I74" s="107">
        <v>359.65</v>
      </c>
      <c r="J74" s="108">
        <f t="shared" ref="J74" si="28">ROUND(I74*0.2,2)</f>
        <v>71.930000000000007</v>
      </c>
      <c r="K74" s="111">
        <f t="shared" si="25"/>
        <v>431.58</v>
      </c>
      <c r="L74" s="9">
        <f t="shared" si="26"/>
        <v>39.600000000000023</v>
      </c>
      <c r="M74" s="8">
        <f t="shared" si="27"/>
        <v>0.10102556252870051</v>
      </c>
      <c r="N74" s="110"/>
    </row>
    <row r="75" spans="1:14" ht="15.9" thickBot="1" x14ac:dyDescent="0.45">
      <c r="A75" s="99">
        <f t="shared" si="19"/>
        <v>72</v>
      </c>
      <c r="B75" s="560" t="s">
        <v>206</v>
      </c>
      <c r="C75" s="105" t="s">
        <v>222</v>
      </c>
      <c r="D75" s="106" t="s">
        <v>199</v>
      </c>
      <c r="E75" s="561" t="s">
        <v>207</v>
      </c>
      <c r="F75" s="562"/>
      <c r="G75" s="562"/>
      <c r="H75" s="562"/>
      <c r="I75" s="562"/>
      <c r="J75" s="562"/>
      <c r="K75" s="563"/>
      <c r="L75" s="9"/>
      <c r="M75" s="8"/>
      <c r="N75" s="110"/>
    </row>
    <row r="76" spans="1:14" ht="15.9" thickBot="1" x14ac:dyDescent="0.45">
      <c r="A76" s="99">
        <f t="shared" si="19"/>
        <v>73</v>
      </c>
      <c r="B76" s="560"/>
      <c r="C76" s="105" t="s">
        <v>223</v>
      </c>
      <c r="D76" s="106" t="s">
        <v>199</v>
      </c>
      <c r="E76" s="561" t="s">
        <v>207</v>
      </c>
      <c r="F76" s="562"/>
      <c r="G76" s="562"/>
      <c r="H76" s="562"/>
      <c r="I76" s="562"/>
      <c r="J76" s="562"/>
      <c r="K76" s="563"/>
      <c r="L76" s="9"/>
      <c r="M76" s="8"/>
      <c r="N76" s="110"/>
    </row>
    <row r="77" spans="1:14" ht="16.3" thickBot="1" x14ac:dyDescent="0.5">
      <c r="A77" s="99">
        <f t="shared" si="19"/>
        <v>74</v>
      </c>
      <c r="B77" s="560" t="s">
        <v>197</v>
      </c>
      <c r="C77" s="105" t="s">
        <v>224</v>
      </c>
      <c r="D77" s="106" t="s">
        <v>199</v>
      </c>
      <c r="E77" s="107">
        <v>89.09</v>
      </c>
      <c r="F77" s="108">
        <f t="shared" ref="F77:F91" si="29">ROUND(E77*0.2,2)</f>
        <v>17.82</v>
      </c>
      <c r="G77" s="111">
        <f t="shared" ref="G77:G91" si="30">SUM(E77+F77)</f>
        <v>106.91</v>
      </c>
      <c r="H77" s="109"/>
      <c r="I77" s="107">
        <v>98.09</v>
      </c>
      <c r="J77" s="108">
        <f t="shared" ref="J77:J86" si="31">ROUND(I77*0.2,2)</f>
        <v>19.62</v>
      </c>
      <c r="K77" s="111">
        <f t="shared" ref="K77:K91" si="32">SUM(I77+J77)</f>
        <v>117.71000000000001</v>
      </c>
      <c r="L77" s="9">
        <f t="shared" si="26"/>
        <v>10.800000000000011</v>
      </c>
      <c r="M77" s="8">
        <f t="shared" si="27"/>
        <v>0.1010195491534937</v>
      </c>
      <c r="N77" s="110"/>
    </row>
    <row r="78" spans="1:14" ht="16.3" thickBot="1" x14ac:dyDescent="0.5">
      <c r="A78" s="99">
        <f t="shared" si="19"/>
        <v>75</v>
      </c>
      <c r="B78" s="560"/>
      <c r="C78" s="105" t="s">
        <v>225</v>
      </c>
      <c r="D78" s="106" t="s">
        <v>199</v>
      </c>
      <c r="E78" s="107">
        <v>89.09</v>
      </c>
      <c r="F78" s="108">
        <f t="shared" si="29"/>
        <v>17.82</v>
      </c>
      <c r="G78" s="111">
        <f t="shared" si="30"/>
        <v>106.91</v>
      </c>
      <c r="H78" s="109"/>
      <c r="I78" s="107">
        <v>98.09</v>
      </c>
      <c r="J78" s="108">
        <f t="shared" si="31"/>
        <v>19.62</v>
      </c>
      <c r="K78" s="111">
        <f t="shared" si="32"/>
        <v>117.71000000000001</v>
      </c>
      <c r="L78" s="9">
        <f t="shared" si="26"/>
        <v>10.800000000000011</v>
      </c>
      <c r="M78" s="8">
        <f t="shared" si="27"/>
        <v>0.1010195491534937</v>
      </c>
      <c r="N78" s="110"/>
    </row>
    <row r="79" spans="1:14" ht="16.3" thickBot="1" x14ac:dyDescent="0.5">
      <c r="A79" s="99">
        <f t="shared" si="19"/>
        <v>76</v>
      </c>
      <c r="B79" s="560"/>
      <c r="C79" s="105" t="s">
        <v>226</v>
      </c>
      <c r="D79" s="106" t="s">
        <v>199</v>
      </c>
      <c r="E79" s="107">
        <v>89.09</v>
      </c>
      <c r="F79" s="108">
        <f t="shared" si="29"/>
        <v>17.82</v>
      </c>
      <c r="G79" s="111">
        <f t="shared" si="30"/>
        <v>106.91</v>
      </c>
      <c r="H79" s="109"/>
      <c r="I79" s="107">
        <v>98.09</v>
      </c>
      <c r="J79" s="108">
        <f t="shared" si="31"/>
        <v>19.62</v>
      </c>
      <c r="K79" s="111">
        <f t="shared" si="32"/>
        <v>117.71000000000001</v>
      </c>
      <c r="L79" s="9">
        <f t="shared" si="26"/>
        <v>10.800000000000011</v>
      </c>
      <c r="M79" s="8">
        <f t="shared" si="27"/>
        <v>0.1010195491534937</v>
      </c>
      <c r="N79" s="110"/>
    </row>
    <row r="80" spans="1:14" ht="16.3" thickBot="1" x14ac:dyDescent="0.5">
      <c r="A80" s="99">
        <f t="shared" si="19"/>
        <v>77</v>
      </c>
      <c r="B80" s="560"/>
      <c r="C80" s="105" t="s">
        <v>227</v>
      </c>
      <c r="D80" s="106" t="s">
        <v>199</v>
      </c>
      <c r="E80" s="107">
        <v>118.78</v>
      </c>
      <c r="F80" s="108">
        <f t="shared" si="29"/>
        <v>23.76</v>
      </c>
      <c r="G80" s="111">
        <f t="shared" si="30"/>
        <v>142.54</v>
      </c>
      <c r="H80" s="109"/>
      <c r="I80" s="107">
        <v>130.78</v>
      </c>
      <c r="J80" s="108">
        <f t="shared" si="31"/>
        <v>26.16</v>
      </c>
      <c r="K80" s="111">
        <f t="shared" si="32"/>
        <v>156.94</v>
      </c>
      <c r="L80" s="9">
        <f t="shared" si="26"/>
        <v>14.400000000000006</v>
      </c>
      <c r="M80" s="8">
        <f t="shared" si="27"/>
        <v>0.10102427388803148</v>
      </c>
      <c r="N80" s="110"/>
    </row>
    <row r="81" spans="1:14" ht="16.3" thickBot="1" x14ac:dyDescent="0.5">
      <c r="A81" s="99">
        <f t="shared" si="19"/>
        <v>78</v>
      </c>
      <c r="B81" s="560"/>
      <c r="C81" s="105" t="s">
        <v>228</v>
      </c>
      <c r="D81" s="106" t="s">
        <v>199</v>
      </c>
      <c r="E81" s="107">
        <v>118.78</v>
      </c>
      <c r="F81" s="108">
        <f t="shared" si="29"/>
        <v>23.76</v>
      </c>
      <c r="G81" s="111">
        <f t="shared" si="30"/>
        <v>142.54</v>
      </c>
      <c r="H81" s="109"/>
      <c r="I81" s="107">
        <v>130.78</v>
      </c>
      <c r="J81" s="108">
        <f t="shared" si="31"/>
        <v>26.16</v>
      </c>
      <c r="K81" s="111">
        <f t="shared" si="32"/>
        <v>156.94</v>
      </c>
      <c r="L81" s="9">
        <f t="shared" si="26"/>
        <v>14.400000000000006</v>
      </c>
      <c r="M81" s="8">
        <f t="shared" si="27"/>
        <v>0.10102427388803148</v>
      </c>
      <c r="N81" s="110"/>
    </row>
    <row r="82" spans="1:14" ht="16.3" thickBot="1" x14ac:dyDescent="0.5">
      <c r="A82" s="99">
        <f t="shared" si="19"/>
        <v>79</v>
      </c>
      <c r="B82" s="560" t="s">
        <v>204</v>
      </c>
      <c r="C82" s="105" t="s">
        <v>224</v>
      </c>
      <c r="D82" s="106" t="s">
        <v>199</v>
      </c>
      <c r="E82" s="107">
        <v>118.78</v>
      </c>
      <c r="F82" s="108">
        <f t="shared" si="29"/>
        <v>23.76</v>
      </c>
      <c r="G82" s="111">
        <f t="shared" si="30"/>
        <v>142.54</v>
      </c>
      <c r="H82" s="109"/>
      <c r="I82" s="107">
        <v>130.78</v>
      </c>
      <c r="J82" s="108">
        <f t="shared" si="31"/>
        <v>26.16</v>
      </c>
      <c r="K82" s="111">
        <f t="shared" si="32"/>
        <v>156.94</v>
      </c>
      <c r="L82" s="9">
        <f t="shared" si="26"/>
        <v>14.400000000000006</v>
      </c>
      <c r="M82" s="8">
        <f t="shared" si="27"/>
        <v>0.10102427388803148</v>
      </c>
      <c r="N82" s="110"/>
    </row>
    <row r="83" spans="1:14" ht="16.3" thickBot="1" x14ac:dyDescent="0.5">
      <c r="A83" s="99">
        <f t="shared" si="19"/>
        <v>80</v>
      </c>
      <c r="B83" s="560"/>
      <c r="C83" s="105" t="s">
        <v>225</v>
      </c>
      <c r="D83" s="106" t="s">
        <v>199</v>
      </c>
      <c r="E83" s="107">
        <v>118.78</v>
      </c>
      <c r="F83" s="108">
        <f t="shared" si="29"/>
        <v>23.76</v>
      </c>
      <c r="G83" s="111">
        <f t="shared" si="30"/>
        <v>142.54</v>
      </c>
      <c r="H83" s="109"/>
      <c r="I83" s="107">
        <v>130.78</v>
      </c>
      <c r="J83" s="108">
        <f t="shared" si="31"/>
        <v>26.16</v>
      </c>
      <c r="K83" s="111">
        <f t="shared" si="32"/>
        <v>156.94</v>
      </c>
      <c r="L83" s="9">
        <f t="shared" si="26"/>
        <v>14.400000000000006</v>
      </c>
      <c r="M83" s="8">
        <f t="shared" si="27"/>
        <v>0.10102427388803148</v>
      </c>
      <c r="N83" s="110"/>
    </row>
    <row r="84" spans="1:14" ht="16.3" thickBot="1" x14ac:dyDescent="0.5">
      <c r="A84" s="99">
        <f t="shared" si="19"/>
        <v>81</v>
      </c>
      <c r="B84" s="560"/>
      <c r="C84" s="105" t="s">
        <v>229</v>
      </c>
      <c r="D84" s="106" t="s">
        <v>199</v>
      </c>
      <c r="E84" s="107">
        <v>118.78</v>
      </c>
      <c r="F84" s="108">
        <f t="shared" si="29"/>
        <v>23.76</v>
      </c>
      <c r="G84" s="111">
        <f t="shared" si="30"/>
        <v>142.54</v>
      </c>
      <c r="H84" s="109"/>
      <c r="I84" s="107">
        <v>130.78</v>
      </c>
      <c r="J84" s="108">
        <f t="shared" si="31"/>
        <v>26.16</v>
      </c>
      <c r="K84" s="111">
        <f t="shared" si="32"/>
        <v>156.94</v>
      </c>
      <c r="L84" s="9">
        <f t="shared" si="26"/>
        <v>14.400000000000006</v>
      </c>
      <c r="M84" s="8">
        <f t="shared" si="27"/>
        <v>0.10102427388803148</v>
      </c>
      <c r="N84" s="110"/>
    </row>
    <row r="85" spans="1:14" ht="16.3" thickBot="1" x14ac:dyDescent="0.5">
      <c r="A85" s="99">
        <f t="shared" si="19"/>
        <v>82</v>
      </c>
      <c r="B85" s="560"/>
      <c r="C85" s="105" t="s">
        <v>227</v>
      </c>
      <c r="D85" s="106" t="s">
        <v>199</v>
      </c>
      <c r="E85" s="107">
        <v>237.56</v>
      </c>
      <c r="F85" s="108">
        <f t="shared" si="29"/>
        <v>47.51</v>
      </c>
      <c r="G85" s="111">
        <f t="shared" si="30"/>
        <v>285.07</v>
      </c>
      <c r="H85" s="109"/>
      <c r="I85" s="107">
        <v>261.56</v>
      </c>
      <c r="J85" s="108">
        <f t="shared" si="31"/>
        <v>52.31</v>
      </c>
      <c r="K85" s="111">
        <f t="shared" si="32"/>
        <v>313.87</v>
      </c>
      <c r="L85" s="9">
        <f t="shared" si="26"/>
        <v>28.800000000000011</v>
      </c>
      <c r="M85" s="8">
        <f t="shared" si="27"/>
        <v>0.10102781772897888</v>
      </c>
      <c r="N85" s="110"/>
    </row>
    <row r="86" spans="1:14" ht="16.3" thickBot="1" x14ac:dyDescent="0.5">
      <c r="A86" s="99">
        <f t="shared" si="19"/>
        <v>83</v>
      </c>
      <c r="B86" s="560"/>
      <c r="C86" s="105" t="s">
        <v>228</v>
      </c>
      <c r="D86" s="106" t="s">
        <v>199</v>
      </c>
      <c r="E86" s="107">
        <v>475.12</v>
      </c>
      <c r="F86" s="108">
        <f t="shared" si="29"/>
        <v>95.02</v>
      </c>
      <c r="G86" s="111">
        <f t="shared" si="30"/>
        <v>570.14</v>
      </c>
      <c r="H86" s="109"/>
      <c r="I86" s="107">
        <v>523.12</v>
      </c>
      <c r="J86" s="108">
        <f t="shared" si="31"/>
        <v>104.62</v>
      </c>
      <c r="K86" s="111">
        <f t="shared" si="32"/>
        <v>627.74</v>
      </c>
      <c r="L86" s="9">
        <f t="shared" si="26"/>
        <v>57.600000000000023</v>
      </c>
      <c r="M86" s="8">
        <f t="shared" si="27"/>
        <v>0.10102781772897888</v>
      </c>
      <c r="N86" s="110"/>
    </row>
    <row r="87" spans="1:14" ht="16.3" thickBot="1" x14ac:dyDescent="0.5">
      <c r="A87" s="99">
        <f t="shared" si="19"/>
        <v>84</v>
      </c>
      <c r="B87" s="560" t="s">
        <v>205</v>
      </c>
      <c r="C87" s="105" t="s">
        <v>224</v>
      </c>
      <c r="D87" s="106" t="s">
        <v>199</v>
      </c>
      <c r="E87" s="107">
        <v>207.87</v>
      </c>
      <c r="F87" s="108">
        <f>ROUND(E87*0.2,2)+0.01</f>
        <v>41.58</v>
      </c>
      <c r="G87" s="111">
        <f t="shared" si="30"/>
        <v>249.45</v>
      </c>
      <c r="H87" s="109"/>
      <c r="I87" s="107">
        <v>228.87</v>
      </c>
      <c r="J87" s="108">
        <f>ROUND(I87*0.2,2)+0.01</f>
        <v>45.78</v>
      </c>
      <c r="K87" s="111">
        <f t="shared" si="32"/>
        <v>274.64999999999998</v>
      </c>
      <c r="L87" s="9">
        <f t="shared" si="26"/>
        <v>25.199999999999989</v>
      </c>
      <c r="M87" s="8">
        <f t="shared" si="27"/>
        <v>0.10102224894768487</v>
      </c>
      <c r="N87" s="110"/>
    </row>
    <row r="88" spans="1:14" ht="16.3" thickBot="1" x14ac:dyDescent="0.5">
      <c r="A88" s="99">
        <f t="shared" si="19"/>
        <v>85</v>
      </c>
      <c r="B88" s="560"/>
      <c r="C88" s="105" t="s">
        <v>230</v>
      </c>
      <c r="D88" s="106" t="s">
        <v>199</v>
      </c>
      <c r="E88" s="107">
        <v>207.87</v>
      </c>
      <c r="F88" s="108">
        <f t="shared" ref="F88:F90" si="33">ROUND(E88*0.2,2)+0.01</f>
        <v>41.58</v>
      </c>
      <c r="G88" s="111">
        <f t="shared" si="30"/>
        <v>249.45</v>
      </c>
      <c r="H88" s="109"/>
      <c r="I88" s="107">
        <v>228.87</v>
      </c>
      <c r="J88" s="108">
        <f t="shared" ref="J88:J90" si="34">ROUND(I88*0.2,2)+0.01</f>
        <v>45.78</v>
      </c>
      <c r="K88" s="111">
        <f t="shared" si="32"/>
        <v>274.64999999999998</v>
      </c>
      <c r="L88" s="9">
        <f t="shared" si="26"/>
        <v>25.199999999999989</v>
      </c>
      <c r="M88" s="8">
        <f t="shared" si="27"/>
        <v>0.10102224894768487</v>
      </c>
      <c r="N88" s="110"/>
    </row>
    <row r="89" spans="1:14" ht="16.3" thickBot="1" x14ac:dyDescent="0.5">
      <c r="A89" s="99">
        <f t="shared" si="19"/>
        <v>86</v>
      </c>
      <c r="B89" s="560"/>
      <c r="C89" s="105" t="s">
        <v>226</v>
      </c>
      <c r="D89" s="106" t="s">
        <v>199</v>
      </c>
      <c r="E89" s="107">
        <v>207.87</v>
      </c>
      <c r="F89" s="108">
        <f t="shared" si="33"/>
        <v>41.58</v>
      </c>
      <c r="G89" s="111">
        <f t="shared" si="30"/>
        <v>249.45</v>
      </c>
      <c r="H89" s="109"/>
      <c r="I89" s="107">
        <v>228.87</v>
      </c>
      <c r="J89" s="108">
        <f t="shared" si="34"/>
        <v>45.78</v>
      </c>
      <c r="K89" s="111">
        <f t="shared" si="32"/>
        <v>274.64999999999998</v>
      </c>
      <c r="L89" s="9">
        <f t="shared" si="26"/>
        <v>25.199999999999989</v>
      </c>
      <c r="M89" s="8">
        <f t="shared" si="27"/>
        <v>0.10102224894768487</v>
      </c>
      <c r="N89" s="110"/>
    </row>
    <row r="90" spans="1:14" ht="16.3" thickBot="1" x14ac:dyDescent="0.5">
      <c r="A90" s="99">
        <f t="shared" si="19"/>
        <v>87</v>
      </c>
      <c r="B90" s="560"/>
      <c r="C90" s="105" t="s">
        <v>227</v>
      </c>
      <c r="D90" s="106" t="s">
        <v>199</v>
      </c>
      <c r="E90" s="107">
        <v>386.04</v>
      </c>
      <c r="F90" s="108">
        <f t="shared" si="33"/>
        <v>77.22</v>
      </c>
      <c r="G90" s="111">
        <f t="shared" si="30"/>
        <v>463.26</v>
      </c>
      <c r="H90" s="109"/>
      <c r="I90" s="107">
        <v>425.04</v>
      </c>
      <c r="J90" s="108">
        <f t="shared" si="34"/>
        <v>85.02000000000001</v>
      </c>
      <c r="K90" s="111">
        <f t="shared" si="32"/>
        <v>510.06000000000006</v>
      </c>
      <c r="L90" s="9">
        <f t="shared" si="26"/>
        <v>46.800000000000068</v>
      </c>
      <c r="M90" s="8">
        <f t="shared" si="27"/>
        <v>0.10102318352545021</v>
      </c>
      <c r="N90" s="110"/>
    </row>
    <row r="91" spans="1:14" ht="16.3" thickBot="1" x14ac:dyDescent="0.5">
      <c r="A91" s="99">
        <f t="shared" si="19"/>
        <v>88</v>
      </c>
      <c r="B91" s="560"/>
      <c r="C91" s="105" t="s">
        <v>228</v>
      </c>
      <c r="D91" s="106" t="s">
        <v>199</v>
      </c>
      <c r="E91" s="107">
        <v>623.6</v>
      </c>
      <c r="F91" s="108">
        <f t="shared" si="29"/>
        <v>124.72</v>
      </c>
      <c r="G91" s="111">
        <f t="shared" si="30"/>
        <v>748.32</v>
      </c>
      <c r="H91" s="109"/>
      <c r="I91" s="107">
        <v>686.6</v>
      </c>
      <c r="J91" s="108">
        <f t="shared" ref="J91" si="35">ROUND(I91*0.2,2)</f>
        <v>137.32</v>
      </c>
      <c r="K91" s="111">
        <f t="shared" si="32"/>
        <v>823.92000000000007</v>
      </c>
      <c r="L91" s="9">
        <f t="shared" si="26"/>
        <v>75.600000000000023</v>
      </c>
      <c r="M91" s="8">
        <f t="shared" si="27"/>
        <v>0.10102629890955743</v>
      </c>
      <c r="N91" s="110"/>
    </row>
    <row r="92" spans="1:14" ht="15.9" thickBot="1" x14ac:dyDescent="0.45">
      <c r="A92" s="99">
        <f t="shared" si="19"/>
        <v>89</v>
      </c>
      <c r="B92" s="560" t="s">
        <v>206</v>
      </c>
      <c r="C92" s="105" t="s">
        <v>224</v>
      </c>
      <c r="D92" s="106" t="s">
        <v>199</v>
      </c>
      <c r="E92" s="561" t="s">
        <v>207</v>
      </c>
      <c r="F92" s="562"/>
      <c r="G92" s="562"/>
      <c r="H92" s="562"/>
      <c r="I92" s="562"/>
      <c r="J92" s="562"/>
      <c r="K92" s="563"/>
      <c r="L92" s="9"/>
      <c r="M92" s="8"/>
      <c r="N92" s="110"/>
    </row>
    <row r="93" spans="1:14" ht="15.9" thickBot="1" x14ac:dyDescent="0.45">
      <c r="A93" s="99">
        <f t="shared" si="19"/>
        <v>90</v>
      </c>
      <c r="B93" s="560"/>
      <c r="C93" s="105" t="s">
        <v>225</v>
      </c>
      <c r="D93" s="106" t="s">
        <v>199</v>
      </c>
      <c r="E93" s="561" t="s">
        <v>207</v>
      </c>
      <c r="F93" s="562"/>
      <c r="G93" s="562"/>
      <c r="H93" s="562"/>
      <c r="I93" s="562"/>
      <c r="J93" s="562"/>
      <c r="K93" s="563"/>
      <c r="L93" s="9"/>
      <c r="M93" s="8"/>
      <c r="N93" s="110"/>
    </row>
    <row r="94" spans="1:14" ht="15.9" thickBot="1" x14ac:dyDescent="0.45">
      <c r="A94" s="99">
        <f t="shared" si="19"/>
        <v>91</v>
      </c>
      <c r="B94" s="560"/>
      <c r="C94" s="105" t="s">
        <v>226</v>
      </c>
      <c r="D94" s="106" t="s">
        <v>199</v>
      </c>
      <c r="E94" s="561" t="s">
        <v>207</v>
      </c>
      <c r="F94" s="562"/>
      <c r="G94" s="562"/>
      <c r="H94" s="562"/>
      <c r="I94" s="562"/>
      <c r="J94" s="562"/>
      <c r="K94" s="563"/>
      <c r="L94" s="9"/>
      <c r="M94" s="8"/>
      <c r="N94" s="110"/>
    </row>
    <row r="95" spans="1:14" ht="15.9" thickBot="1" x14ac:dyDescent="0.45">
      <c r="A95" s="99">
        <f t="shared" si="19"/>
        <v>92</v>
      </c>
      <c r="B95" s="560"/>
      <c r="C95" s="105" t="s">
        <v>227</v>
      </c>
      <c r="D95" s="106" t="s">
        <v>199</v>
      </c>
      <c r="E95" s="561" t="s">
        <v>207</v>
      </c>
      <c r="F95" s="562"/>
      <c r="G95" s="562"/>
      <c r="H95" s="562"/>
      <c r="I95" s="562"/>
      <c r="J95" s="562"/>
      <c r="K95" s="563"/>
      <c r="L95" s="9"/>
      <c r="M95" s="8"/>
      <c r="N95" s="110"/>
    </row>
    <row r="96" spans="1:14" ht="15.9" thickBot="1" x14ac:dyDescent="0.45">
      <c r="A96" s="99">
        <f t="shared" si="19"/>
        <v>93</v>
      </c>
      <c r="B96" s="560"/>
      <c r="C96" s="105" t="s">
        <v>228</v>
      </c>
      <c r="D96" s="106" t="s">
        <v>199</v>
      </c>
      <c r="E96" s="561" t="s">
        <v>207</v>
      </c>
      <c r="F96" s="562"/>
      <c r="G96" s="562"/>
      <c r="H96" s="562"/>
      <c r="I96" s="562"/>
      <c r="J96" s="562"/>
      <c r="K96" s="563"/>
      <c r="L96" s="9"/>
      <c r="M96" s="8"/>
      <c r="N96" s="110"/>
    </row>
    <row r="97" spans="1:14" ht="18" thickBot="1" x14ac:dyDescent="0.5">
      <c r="A97" s="99"/>
      <c r="B97" s="443"/>
      <c r="C97" s="435" t="s">
        <v>231</v>
      </c>
      <c r="D97" s="106"/>
      <c r="E97" s="107"/>
      <c r="F97" s="111"/>
      <c r="G97" s="111"/>
      <c r="H97" s="109"/>
      <c r="I97" s="107"/>
      <c r="J97" s="111"/>
      <c r="K97" s="111"/>
      <c r="L97" s="9"/>
      <c r="M97" s="8"/>
      <c r="N97" s="110"/>
    </row>
    <row r="98" spans="1:14" ht="16.3" thickBot="1" x14ac:dyDescent="0.5">
      <c r="A98" s="99">
        <f>A96+1</f>
        <v>94</v>
      </c>
      <c r="B98" s="560" t="s">
        <v>197</v>
      </c>
      <c r="C98" s="105" t="s">
        <v>216</v>
      </c>
      <c r="D98" s="106" t="s">
        <v>199</v>
      </c>
      <c r="E98" s="107">
        <v>178.17000000000002</v>
      </c>
      <c r="F98" s="108">
        <f t="shared" ref="F98" si="36">ROUND(E98*0.2,2)</f>
        <v>35.630000000000003</v>
      </c>
      <c r="G98" s="111">
        <f t="shared" ref="G98:G105" si="37">SUM(E98+F98)</f>
        <v>213.8</v>
      </c>
      <c r="H98" s="109"/>
      <c r="I98" s="107">
        <v>196.17000000000002</v>
      </c>
      <c r="J98" s="108">
        <f t="shared" ref="J98" si="38">ROUND(I98*0.2,2)</f>
        <v>39.229999999999997</v>
      </c>
      <c r="K98" s="111">
        <f t="shared" ref="K98:K105" si="39">SUM(I98+J98)</f>
        <v>235.4</v>
      </c>
      <c r="L98" s="9">
        <f t="shared" si="26"/>
        <v>21.599999999999994</v>
      </c>
      <c r="M98" s="8">
        <f t="shared" si="27"/>
        <v>0.10102899906454628</v>
      </c>
      <c r="N98" s="110"/>
    </row>
    <row r="99" spans="1:14" ht="16.3" thickBot="1" x14ac:dyDescent="0.5">
      <c r="A99" s="99">
        <f t="shared" ref="A99:A139" si="40">1+A98</f>
        <v>95</v>
      </c>
      <c r="B99" s="560"/>
      <c r="C99" s="105" t="s">
        <v>217</v>
      </c>
      <c r="D99" s="106" t="s">
        <v>199</v>
      </c>
      <c r="E99" s="107">
        <v>207.87</v>
      </c>
      <c r="F99" s="108">
        <f>ROUND(E99*0.2,2)</f>
        <v>41.57</v>
      </c>
      <c r="G99" s="111">
        <f t="shared" si="37"/>
        <v>249.44</v>
      </c>
      <c r="H99" s="109"/>
      <c r="I99" s="107">
        <v>228.87</v>
      </c>
      <c r="J99" s="108">
        <f>ROUND(I99*0.2,2)</f>
        <v>45.77</v>
      </c>
      <c r="K99" s="111">
        <f t="shared" si="39"/>
        <v>274.64</v>
      </c>
      <c r="L99" s="9">
        <f t="shared" si="26"/>
        <v>25.199999999999989</v>
      </c>
      <c r="M99" s="8">
        <f t="shared" si="27"/>
        <v>0.10102629890955736</v>
      </c>
      <c r="N99" s="110"/>
    </row>
    <row r="100" spans="1:14" ht="16.3" thickBot="1" x14ac:dyDescent="0.5">
      <c r="A100" s="99">
        <f t="shared" si="40"/>
        <v>96</v>
      </c>
      <c r="B100" s="560"/>
      <c r="C100" s="105" t="s">
        <v>218</v>
      </c>
      <c r="D100" s="106" t="s">
        <v>199</v>
      </c>
      <c r="E100" s="107">
        <v>178.17000000000002</v>
      </c>
      <c r="F100" s="108">
        <f t="shared" ref="F100:F103" si="41">ROUND(E100*0.2,2)</f>
        <v>35.630000000000003</v>
      </c>
      <c r="G100" s="111">
        <f t="shared" si="37"/>
        <v>213.8</v>
      </c>
      <c r="H100" s="109"/>
      <c r="I100" s="107">
        <v>196.17000000000002</v>
      </c>
      <c r="J100" s="108">
        <f t="shared" ref="J100:J103" si="42">ROUND(I100*0.2,2)</f>
        <v>39.229999999999997</v>
      </c>
      <c r="K100" s="111">
        <f t="shared" si="39"/>
        <v>235.4</v>
      </c>
      <c r="L100" s="9">
        <f t="shared" si="26"/>
        <v>21.599999999999994</v>
      </c>
      <c r="M100" s="8">
        <f t="shared" si="27"/>
        <v>0.10102899906454628</v>
      </c>
      <c r="N100" s="110"/>
    </row>
    <row r="101" spans="1:14" ht="16.3" thickBot="1" x14ac:dyDescent="0.5">
      <c r="A101" s="99">
        <f t="shared" si="40"/>
        <v>97</v>
      </c>
      <c r="B101" s="560"/>
      <c r="C101" s="105" t="s">
        <v>219</v>
      </c>
      <c r="D101" s="106" t="s">
        <v>199</v>
      </c>
      <c r="E101" s="107">
        <v>237.56</v>
      </c>
      <c r="F101" s="108">
        <f t="shared" si="41"/>
        <v>47.51</v>
      </c>
      <c r="G101" s="111">
        <f t="shared" si="37"/>
        <v>285.07</v>
      </c>
      <c r="H101" s="109"/>
      <c r="I101" s="107">
        <v>261.56</v>
      </c>
      <c r="J101" s="108">
        <f t="shared" si="42"/>
        <v>52.31</v>
      </c>
      <c r="K101" s="111">
        <f t="shared" si="39"/>
        <v>313.87</v>
      </c>
      <c r="L101" s="9">
        <f t="shared" si="26"/>
        <v>28.800000000000011</v>
      </c>
      <c r="M101" s="8">
        <f t="shared" si="27"/>
        <v>0.10102781772897888</v>
      </c>
      <c r="N101" s="110"/>
    </row>
    <row r="102" spans="1:14" ht="16.3" thickBot="1" x14ac:dyDescent="0.5">
      <c r="A102" s="99">
        <f t="shared" si="40"/>
        <v>98</v>
      </c>
      <c r="B102" s="560" t="s">
        <v>204</v>
      </c>
      <c r="C102" s="105" t="s">
        <v>216</v>
      </c>
      <c r="D102" s="106" t="s">
        <v>199</v>
      </c>
      <c r="E102" s="107">
        <v>475.12</v>
      </c>
      <c r="F102" s="108">
        <f t="shared" si="41"/>
        <v>95.02</v>
      </c>
      <c r="G102" s="111">
        <f t="shared" si="37"/>
        <v>570.14</v>
      </c>
      <c r="H102" s="109"/>
      <c r="I102" s="107">
        <v>523.12</v>
      </c>
      <c r="J102" s="108">
        <f t="shared" si="42"/>
        <v>104.62</v>
      </c>
      <c r="K102" s="111">
        <f t="shared" si="39"/>
        <v>627.74</v>
      </c>
      <c r="L102" s="9">
        <f t="shared" si="26"/>
        <v>57.600000000000023</v>
      </c>
      <c r="M102" s="8">
        <f t="shared" si="27"/>
        <v>0.10102781772897888</v>
      </c>
      <c r="N102" s="110"/>
    </row>
    <row r="103" spans="1:14" ht="16.3" thickBot="1" x14ac:dyDescent="0.5">
      <c r="A103" s="99">
        <f t="shared" si="40"/>
        <v>99</v>
      </c>
      <c r="B103" s="560"/>
      <c r="C103" s="105" t="s">
        <v>217</v>
      </c>
      <c r="D103" s="106" t="s">
        <v>199</v>
      </c>
      <c r="E103" s="107">
        <v>564.21</v>
      </c>
      <c r="F103" s="108">
        <f t="shared" si="41"/>
        <v>112.84</v>
      </c>
      <c r="G103" s="111">
        <f t="shared" si="37"/>
        <v>677.05000000000007</v>
      </c>
      <c r="H103" s="109"/>
      <c r="I103" s="107">
        <v>621.21</v>
      </c>
      <c r="J103" s="108">
        <f t="shared" si="42"/>
        <v>124.24</v>
      </c>
      <c r="K103" s="111">
        <f t="shared" si="39"/>
        <v>745.45</v>
      </c>
      <c r="L103" s="9">
        <f t="shared" si="26"/>
        <v>68.399999999999977</v>
      </c>
      <c r="M103" s="8">
        <f t="shared" si="27"/>
        <v>0.10102651207444055</v>
      </c>
      <c r="N103" s="110"/>
    </row>
    <row r="104" spans="1:14" ht="16.3" thickBot="1" x14ac:dyDescent="0.5">
      <c r="A104" s="99">
        <f t="shared" si="40"/>
        <v>100</v>
      </c>
      <c r="B104" s="560"/>
      <c r="C104" s="105" t="s">
        <v>218</v>
      </c>
      <c r="D104" s="106" t="s">
        <v>199</v>
      </c>
      <c r="E104" s="107">
        <v>534.51</v>
      </c>
      <c r="F104" s="108">
        <f>ROUND(E104*0.2,2)</f>
        <v>106.9</v>
      </c>
      <c r="G104" s="111">
        <f t="shared" si="37"/>
        <v>641.41</v>
      </c>
      <c r="H104" s="109"/>
      <c r="I104" s="107">
        <v>588.51</v>
      </c>
      <c r="J104" s="108">
        <f>ROUND(I104*0.2,2)</f>
        <v>117.7</v>
      </c>
      <c r="K104" s="111">
        <f t="shared" si="39"/>
        <v>706.21</v>
      </c>
      <c r="L104" s="9">
        <f t="shared" si="26"/>
        <v>64.800000000000068</v>
      </c>
      <c r="M104" s="8">
        <f t="shared" si="27"/>
        <v>0.10102742395659574</v>
      </c>
      <c r="N104" s="110"/>
    </row>
    <row r="105" spans="1:14" ht="16.3" thickBot="1" x14ac:dyDescent="0.5">
      <c r="A105" s="99">
        <f t="shared" si="40"/>
        <v>101</v>
      </c>
      <c r="B105" s="560"/>
      <c r="C105" s="105" t="s">
        <v>219</v>
      </c>
      <c r="D105" s="106" t="s">
        <v>199</v>
      </c>
      <c r="E105" s="107">
        <v>593.9</v>
      </c>
      <c r="F105" s="108">
        <f t="shared" ref="F105" si="43">ROUND(E105*0.2,2)</f>
        <v>118.78</v>
      </c>
      <c r="G105" s="111">
        <f t="shared" si="37"/>
        <v>712.68</v>
      </c>
      <c r="H105" s="109"/>
      <c r="I105" s="107">
        <v>653.9</v>
      </c>
      <c r="J105" s="108">
        <f t="shared" ref="J105" si="44">ROUND(I105*0.2,2)</f>
        <v>130.78</v>
      </c>
      <c r="K105" s="111">
        <f t="shared" si="39"/>
        <v>784.68</v>
      </c>
      <c r="L105" s="9">
        <f t="shared" si="26"/>
        <v>72</v>
      </c>
      <c r="M105" s="8">
        <f t="shared" si="27"/>
        <v>0.10102710894089915</v>
      </c>
      <c r="N105" s="110"/>
    </row>
    <row r="106" spans="1:14" ht="15.9" thickBot="1" x14ac:dyDescent="0.45">
      <c r="A106" s="99">
        <f t="shared" si="40"/>
        <v>102</v>
      </c>
      <c r="B106" s="560" t="s">
        <v>206</v>
      </c>
      <c r="C106" s="105" t="s">
        <v>216</v>
      </c>
      <c r="D106" s="106" t="s">
        <v>199</v>
      </c>
      <c r="E106" s="561" t="s">
        <v>207</v>
      </c>
      <c r="F106" s="562"/>
      <c r="G106" s="562"/>
      <c r="H106" s="562"/>
      <c r="I106" s="562"/>
      <c r="J106" s="562"/>
      <c r="K106" s="563"/>
      <c r="L106" s="9"/>
      <c r="M106" s="8"/>
      <c r="N106" s="110"/>
    </row>
    <row r="107" spans="1:14" ht="15.9" thickBot="1" x14ac:dyDescent="0.45">
      <c r="A107" s="99">
        <f t="shared" si="40"/>
        <v>103</v>
      </c>
      <c r="B107" s="560"/>
      <c r="C107" s="105" t="s">
        <v>217</v>
      </c>
      <c r="D107" s="106" t="s">
        <v>199</v>
      </c>
      <c r="E107" s="561" t="s">
        <v>207</v>
      </c>
      <c r="F107" s="562"/>
      <c r="G107" s="562"/>
      <c r="H107" s="562"/>
      <c r="I107" s="562"/>
      <c r="J107" s="562"/>
      <c r="K107" s="563"/>
      <c r="L107" s="9"/>
      <c r="M107" s="8"/>
      <c r="N107" s="110"/>
    </row>
    <row r="108" spans="1:14" ht="15.9" thickBot="1" x14ac:dyDescent="0.45">
      <c r="A108" s="99">
        <f t="shared" si="40"/>
        <v>104</v>
      </c>
      <c r="B108" s="560"/>
      <c r="C108" s="105" t="s">
        <v>218</v>
      </c>
      <c r="D108" s="106" t="s">
        <v>199</v>
      </c>
      <c r="E108" s="561" t="s">
        <v>207</v>
      </c>
      <c r="F108" s="562"/>
      <c r="G108" s="562"/>
      <c r="H108" s="562"/>
      <c r="I108" s="562"/>
      <c r="J108" s="562"/>
      <c r="K108" s="563"/>
      <c r="L108" s="9"/>
      <c r="M108" s="8"/>
      <c r="N108" s="110"/>
    </row>
    <row r="109" spans="1:14" ht="15.9" thickBot="1" x14ac:dyDescent="0.45">
      <c r="A109" s="99">
        <f t="shared" si="40"/>
        <v>105</v>
      </c>
      <c r="B109" s="560"/>
      <c r="C109" s="105" t="s">
        <v>219</v>
      </c>
      <c r="D109" s="106" t="s">
        <v>199</v>
      </c>
      <c r="E109" s="561" t="s">
        <v>207</v>
      </c>
      <c r="F109" s="562"/>
      <c r="G109" s="562"/>
      <c r="H109" s="562"/>
      <c r="I109" s="562"/>
      <c r="J109" s="562"/>
      <c r="K109" s="563"/>
      <c r="L109" s="9"/>
      <c r="M109" s="8"/>
      <c r="N109" s="110"/>
    </row>
    <row r="110" spans="1:14" ht="16.3" thickBot="1" x14ac:dyDescent="0.5">
      <c r="A110" s="99">
        <f t="shared" si="40"/>
        <v>106</v>
      </c>
      <c r="B110" s="560" t="s">
        <v>197</v>
      </c>
      <c r="C110" s="105" t="s">
        <v>229</v>
      </c>
      <c r="D110" s="106" t="s">
        <v>199</v>
      </c>
      <c r="E110" s="107">
        <v>148.47999999999999</v>
      </c>
      <c r="F110" s="108">
        <f t="shared" ref="F110:F117" si="45">ROUND(E110*0.2,2)</f>
        <v>29.7</v>
      </c>
      <c r="G110" s="111">
        <f t="shared" ref="G110:G117" si="46">SUM(E110+F110)</f>
        <v>178.17999999999998</v>
      </c>
      <c r="H110" s="109"/>
      <c r="I110" s="107">
        <v>163.47999999999999</v>
      </c>
      <c r="J110" s="108">
        <f t="shared" ref="J110:J117" si="47">ROUND(I110*0.2,2)</f>
        <v>32.700000000000003</v>
      </c>
      <c r="K110" s="111">
        <f t="shared" ref="K110:K117" si="48">SUM(I110+J110)</f>
        <v>196.18</v>
      </c>
      <c r="L110" s="9">
        <f t="shared" si="26"/>
        <v>18.000000000000028</v>
      </c>
      <c r="M110" s="8">
        <f t="shared" si="27"/>
        <v>0.10102143899427563</v>
      </c>
      <c r="N110" s="110"/>
    </row>
    <row r="111" spans="1:14" ht="16.3" thickBot="1" x14ac:dyDescent="0.5">
      <c r="A111" s="99">
        <f t="shared" si="40"/>
        <v>107</v>
      </c>
      <c r="B111" s="560"/>
      <c r="C111" s="105" t="s">
        <v>230</v>
      </c>
      <c r="D111" s="106" t="s">
        <v>199</v>
      </c>
      <c r="E111" s="107">
        <v>148.47999999999999</v>
      </c>
      <c r="F111" s="108">
        <f t="shared" si="45"/>
        <v>29.7</v>
      </c>
      <c r="G111" s="111">
        <f t="shared" si="46"/>
        <v>178.17999999999998</v>
      </c>
      <c r="H111" s="109"/>
      <c r="I111" s="107">
        <v>163.47999999999999</v>
      </c>
      <c r="J111" s="108">
        <f t="shared" si="47"/>
        <v>32.700000000000003</v>
      </c>
      <c r="K111" s="111">
        <f t="shared" si="48"/>
        <v>196.18</v>
      </c>
      <c r="L111" s="9">
        <f t="shared" si="26"/>
        <v>18.000000000000028</v>
      </c>
      <c r="M111" s="8">
        <f t="shared" si="27"/>
        <v>0.10102143899427563</v>
      </c>
      <c r="N111" s="110"/>
    </row>
    <row r="112" spans="1:14" ht="16.3" thickBot="1" x14ac:dyDescent="0.5">
      <c r="A112" s="99">
        <f t="shared" si="40"/>
        <v>108</v>
      </c>
      <c r="B112" s="560"/>
      <c r="C112" s="105" t="s">
        <v>232</v>
      </c>
      <c r="D112" s="106" t="s">
        <v>199</v>
      </c>
      <c r="E112" s="107">
        <v>148.47999999999999</v>
      </c>
      <c r="F112" s="108">
        <f t="shared" si="45"/>
        <v>29.7</v>
      </c>
      <c r="G112" s="111">
        <f t="shared" si="46"/>
        <v>178.17999999999998</v>
      </c>
      <c r="H112" s="109"/>
      <c r="I112" s="107">
        <v>163.47999999999999</v>
      </c>
      <c r="J112" s="108">
        <f t="shared" si="47"/>
        <v>32.700000000000003</v>
      </c>
      <c r="K112" s="111">
        <f t="shared" si="48"/>
        <v>196.18</v>
      </c>
      <c r="L112" s="9">
        <f t="shared" si="26"/>
        <v>18.000000000000028</v>
      </c>
      <c r="M112" s="8">
        <f t="shared" si="27"/>
        <v>0.10102143899427563</v>
      </c>
      <c r="N112" s="110"/>
    </row>
    <row r="113" spans="1:14" ht="16.3" thickBot="1" x14ac:dyDescent="0.5">
      <c r="A113" s="99">
        <f t="shared" si="40"/>
        <v>109</v>
      </c>
      <c r="B113" s="560"/>
      <c r="C113" s="105" t="s">
        <v>233</v>
      </c>
      <c r="D113" s="106" t="s">
        <v>199</v>
      </c>
      <c r="E113" s="107">
        <v>148.47999999999999</v>
      </c>
      <c r="F113" s="108">
        <f t="shared" si="45"/>
        <v>29.7</v>
      </c>
      <c r="G113" s="111">
        <f t="shared" si="46"/>
        <v>178.17999999999998</v>
      </c>
      <c r="H113" s="109"/>
      <c r="I113" s="107">
        <v>163.47999999999999</v>
      </c>
      <c r="J113" s="108">
        <f t="shared" si="47"/>
        <v>32.700000000000003</v>
      </c>
      <c r="K113" s="111">
        <f t="shared" si="48"/>
        <v>196.18</v>
      </c>
      <c r="L113" s="9">
        <f t="shared" si="26"/>
        <v>18.000000000000028</v>
      </c>
      <c r="M113" s="8">
        <f t="shared" si="27"/>
        <v>0.10102143899427563</v>
      </c>
      <c r="N113" s="110"/>
    </row>
    <row r="114" spans="1:14" ht="16.3" thickBot="1" x14ac:dyDescent="0.5">
      <c r="A114" s="99">
        <f t="shared" si="40"/>
        <v>110</v>
      </c>
      <c r="B114" s="560" t="s">
        <v>204</v>
      </c>
      <c r="C114" s="105" t="s">
        <v>229</v>
      </c>
      <c r="D114" s="106" t="s">
        <v>199</v>
      </c>
      <c r="E114" s="107">
        <v>148.47999999999999</v>
      </c>
      <c r="F114" s="108">
        <f t="shared" si="45"/>
        <v>29.7</v>
      </c>
      <c r="G114" s="111">
        <f t="shared" si="46"/>
        <v>178.17999999999998</v>
      </c>
      <c r="H114" s="109"/>
      <c r="I114" s="107">
        <v>163.47999999999999</v>
      </c>
      <c r="J114" s="108">
        <f t="shared" si="47"/>
        <v>32.700000000000003</v>
      </c>
      <c r="K114" s="111">
        <f t="shared" si="48"/>
        <v>196.18</v>
      </c>
      <c r="L114" s="9">
        <f t="shared" si="26"/>
        <v>18.000000000000028</v>
      </c>
      <c r="M114" s="8">
        <f t="shared" si="27"/>
        <v>0.10102143899427563</v>
      </c>
      <c r="N114" s="110"/>
    </row>
    <row r="115" spans="1:14" ht="16.3" thickBot="1" x14ac:dyDescent="0.5">
      <c r="A115" s="99">
        <f t="shared" si="40"/>
        <v>111</v>
      </c>
      <c r="B115" s="560"/>
      <c r="C115" s="105" t="s">
        <v>230</v>
      </c>
      <c r="D115" s="106" t="s">
        <v>199</v>
      </c>
      <c r="E115" s="107">
        <v>148.47999999999999</v>
      </c>
      <c r="F115" s="108">
        <f t="shared" si="45"/>
        <v>29.7</v>
      </c>
      <c r="G115" s="111">
        <f t="shared" si="46"/>
        <v>178.17999999999998</v>
      </c>
      <c r="H115" s="109"/>
      <c r="I115" s="107">
        <v>163.47999999999999</v>
      </c>
      <c r="J115" s="108">
        <f t="shared" si="47"/>
        <v>32.700000000000003</v>
      </c>
      <c r="K115" s="111">
        <f t="shared" si="48"/>
        <v>196.18</v>
      </c>
      <c r="L115" s="9">
        <f t="shared" si="26"/>
        <v>18.000000000000028</v>
      </c>
      <c r="M115" s="8">
        <f t="shared" si="27"/>
        <v>0.10102143899427563</v>
      </c>
      <c r="N115" s="110"/>
    </row>
    <row r="116" spans="1:14" ht="16.3" thickBot="1" x14ac:dyDescent="0.5">
      <c r="A116" s="99">
        <f t="shared" si="40"/>
        <v>112</v>
      </c>
      <c r="B116" s="560"/>
      <c r="C116" s="105" t="s">
        <v>232</v>
      </c>
      <c r="D116" s="106" t="s">
        <v>199</v>
      </c>
      <c r="E116" s="107">
        <v>148.47999999999999</v>
      </c>
      <c r="F116" s="108">
        <f t="shared" si="45"/>
        <v>29.7</v>
      </c>
      <c r="G116" s="111">
        <f t="shared" si="46"/>
        <v>178.17999999999998</v>
      </c>
      <c r="H116" s="109"/>
      <c r="I116" s="107">
        <v>163.47999999999999</v>
      </c>
      <c r="J116" s="108">
        <f t="shared" si="47"/>
        <v>32.700000000000003</v>
      </c>
      <c r="K116" s="111">
        <f t="shared" si="48"/>
        <v>196.18</v>
      </c>
      <c r="L116" s="9">
        <f t="shared" si="26"/>
        <v>18.000000000000028</v>
      </c>
      <c r="M116" s="8">
        <f t="shared" si="27"/>
        <v>0.10102143899427563</v>
      </c>
      <c r="N116" s="110"/>
    </row>
    <row r="117" spans="1:14" ht="16.3" thickBot="1" x14ac:dyDescent="0.5">
      <c r="A117" s="99">
        <f t="shared" si="40"/>
        <v>113</v>
      </c>
      <c r="B117" s="560"/>
      <c r="C117" s="105" t="s">
        <v>233</v>
      </c>
      <c r="D117" s="106" t="s">
        <v>199</v>
      </c>
      <c r="E117" s="107">
        <v>148.47999999999999</v>
      </c>
      <c r="F117" s="108">
        <f t="shared" si="45"/>
        <v>29.7</v>
      </c>
      <c r="G117" s="111">
        <f t="shared" si="46"/>
        <v>178.17999999999998</v>
      </c>
      <c r="H117" s="109"/>
      <c r="I117" s="107">
        <v>163.47999999999999</v>
      </c>
      <c r="J117" s="108">
        <f t="shared" si="47"/>
        <v>32.700000000000003</v>
      </c>
      <c r="K117" s="111">
        <f t="shared" si="48"/>
        <v>196.18</v>
      </c>
      <c r="L117" s="9">
        <f t="shared" si="26"/>
        <v>18.000000000000028</v>
      </c>
      <c r="M117" s="8">
        <f t="shared" si="27"/>
        <v>0.10102143899427563</v>
      </c>
      <c r="N117" s="110"/>
    </row>
    <row r="118" spans="1:14" ht="15.9" thickBot="1" x14ac:dyDescent="0.45">
      <c r="A118" s="99">
        <f t="shared" si="40"/>
        <v>114</v>
      </c>
      <c r="B118" s="560" t="s">
        <v>206</v>
      </c>
      <c r="C118" s="105" t="s">
        <v>229</v>
      </c>
      <c r="D118" s="106" t="s">
        <v>199</v>
      </c>
      <c r="E118" s="561" t="s">
        <v>207</v>
      </c>
      <c r="F118" s="562"/>
      <c r="G118" s="562"/>
      <c r="H118" s="562"/>
      <c r="I118" s="562"/>
      <c r="J118" s="562"/>
      <c r="K118" s="563"/>
      <c r="L118" s="9"/>
      <c r="M118" s="8"/>
      <c r="N118" s="110"/>
    </row>
    <row r="119" spans="1:14" ht="15.9" thickBot="1" x14ac:dyDescent="0.45">
      <c r="A119" s="99">
        <f t="shared" si="40"/>
        <v>115</v>
      </c>
      <c r="B119" s="560"/>
      <c r="C119" s="105" t="s">
        <v>230</v>
      </c>
      <c r="D119" s="106" t="s">
        <v>199</v>
      </c>
      <c r="E119" s="561" t="s">
        <v>207</v>
      </c>
      <c r="F119" s="562"/>
      <c r="G119" s="562"/>
      <c r="H119" s="562"/>
      <c r="I119" s="562"/>
      <c r="J119" s="562"/>
      <c r="K119" s="563"/>
      <c r="L119" s="9"/>
      <c r="M119" s="8"/>
      <c r="N119" s="110"/>
    </row>
    <row r="120" spans="1:14" ht="15.9" thickBot="1" x14ac:dyDescent="0.45">
      <c r="A120" s="99">
        <f t="shared" si="40"/>
        <v>116</v>
      </c>
      <c r="B120" s="560"/>
      <c r="C120" s="105" t="s">
        <v>232</v>
      </c>
      <c r="D120" s="106" t="s">
        <v>199</v>
      </c>
      <c r="E120" s="561" t="s">
        <v>207</v>
      </c>
      <c r="F120" s="562"/>
      <c r="G120" s="562"/>
      <c r="H120" s="562"/>
      <c r="I120" s="562"/>
      <c r="J120" s="562"/>
      <c r="K120" s="563"/>
      <c r="L120" s="9"/>
      <c r="M120" s="8"/>
      <c r="N120" s="110"/>
    </row>
    <row r="121" spans="1:14" ht="15.9" thickBot="1" x14ac:dyDescent="0.45">
      <c r="A121" s="99">
        <f t="shared" si="40"/>
        <v>117</v>
      </c>
      <c r="B121" s="560"/>
      <c r="C121" s="105" t="s">
        <v>233</v>
      </c>
      <c r="D121" s="106" t="s">
        <v>199</v>
      </c>
      <c r="E121" s="561" t="s">
        <v>207</v>
      </c>
      <c r="F121" s="562"/>
      <c r="G121" s="562"/>
      <c r="H121" s="562"/>
      <c r="I121" s="562"/>
      <c r="J121" s="562"/>
      <c r="K121" s="563"/>
      <c r="L121" s="9"/>
      <c r="M121" s="8"/>
      <c r="N121" s="110"/>
    </row>
    <row r="122" spans="1:14" ht="16.3" thickBot="1" x14ac:dyDescent="0.5">
      <c r="A122" s="99">
        <f t="shared" si="40"/>
        <v>118</v>
      </c>
      <c r="B122" s="560" t="s">
        <v>197</v>
      </c>
      <c r="C122" s="105" t="s">
        <v>234</v>
      </c>
      <c r="D122" s="106" t="s">
        <v>199</v>
      </c>
      <c r="E122" s="107">
        <v>148.47999999999999</v>
      </c>
      <c r="F122" s="108">
        <f t="shared" ref="F122:F129" si="49">ROUND(E122*0.2,2)</f>
        <v>29.7</v>
      </c>
      <c r="G122" s="111">
        <f t="shared" ref="G122:G129" si="50">SUM(E122+F122)</f>
        <v>178.17999999999998</v>
      </c>
      <c r="H122" s="109"/>
      <c r="I122" s="107">
        <v>163.47999999999999</v>
      </c>
      <c r="J122" s="108">
        <f t="shared" ref="J122:J129" si="51">ROUND(I122*0.2,2)</f>
        <v>32.700000000000003</v>
      </c>
      <c r="K122" s="111">
        <f t="shared" ref="K122:K129" si="52">SUM(I122+J122)</f>
        <v>196.18</v>
      </c>
      <c r="L122" s="9">
        <f t="shared" si="26"/>
        <v>18.000000000000028</v>
      </c>
      <c r="M122" s="8">
        <f t="shared" si="27"/>
        <v>0.10102143899427563</v>
      </c>
      <c r="N122" s="110"/>
    </row>
    <row r="123" spans="1:14" ht="16.3" thickBot="1" x14ac:dyDescent="0.5">
      <c r="A123" s="99">
        <f t="shared" si="40"/>
        <v>119</v>
      </c>
      <c r="B123" s="560"/>
      <c r="C123" s="105" t="s">
        <v>235</v>
      </c>
      <c r="D123" s="106" t="s">
        <v>199</v>
      </c>
      <c r="E123" s="107">
        <v>148.47999999999999</v>
      </c>
      <c r="F123" s="108">
        <f t="shared" si="49"/>
        <v>29.7</v>
      </c>
      <c r="G123" s="111">
        <f t="shared" si="50"/>
        <v>178.17999999999998</v>
      </c>
      <c r="H123" s="109"/>
      <c r="I123" s="107">
        <v>163.47999999999999</v>
      </c>
      <c r="J123" s="108">
        <f t="shared" si="51"/>
        <v>32.700000000000003</v>
      </c>
      <c r="K123" s="111">
        <f t="shared" si="52"/>
        <v>196.18</v>
      </c>
      <c r="L123" s="9">
        <f t="shared" si="26"/>
        <v>18.000000000000028</v>
      </c>
      <c r="M123" s="8">
        <f t="shared" si="27"/>
        <v>0.10102143899427563</v>
      </c>
      <c r="N123" s="110"/>
    </row>
    <row r="124" spans="1:14" ht="16.3" thickBot="1" x14ac:dyDescent="0.5">
      <c r="A124" s="99">
        <f t="shared" si="40"/>
        <v>120</v>
      </c>
      <c r="B124" s="560"/>
      <c r="C124" s="105" t="s">
        <v>236</v>
      </c>
      <c r="D124" s="106" t="s">
        <v>199</v>
      </c>
      <c r="E124" s="107">
        <v>148.47999999999999</v>
      </c>
      <c r="F124" s="108">
        <f t="shared" si="49"/>
        <v>29.7</v>
      </c>
      <c r="G124" s="111">
        <f t="shared" si="50"/>
        <v>178.17999999999998</v>
      </c>
      <c r="H124" s="109"/>
      <c r="I124" s="107">
        <v>163.47999999999999</v>
      </c>
      <c r="J124" s="108">
        <f t="shared" si="51"/>
        <v>32.700000000000003</v>
      </c>
      <c r="K124" s="111">
        <f t="shared" si="52"/>
        <v>196.18</v>
      </c>
      <c r="L124" s="9">
        <f t="shared" si="26"/>
        <v>18.000000000000028</v>
      </c>
      <c r="M124" s="8">
        <f t="shared" si="27"/>
        <v>0.10102143899427563</v>
      </c>
      <c r="N124" s="110"/>
    </row>
    <row r="125" spans="1:14" ht="16.3" thickBot="1" x14ac:dyDescent="0.5">
      <c r="A125" s="99">
        <f t="shared" si="40"/>
        <v>121</v>
      </c>
      <c r="B125" s="560"/>
      <c r="C125" s="105" t="s">
        <v>237</v>
      </c>
      <c r="D125" s="106" t="s">
        <v>199</v>
      </c>
      <c r="E125" s="107">
        <v>148.47999999999999</v>
      </c>
      <c r="F125" s="108">
        <f t="shared" si="49"/>
        <v>29.7</v>
      </c>
      <c r="G125" s="111">
        <f t="shared" si="50"/>
        <v>178.17999999999998</v>
      </c>
      <c r="H125" s="109"/>
      <c r="I125" s="107">
        <v>163.47999999999999</v>
      </c>
      <c r="J125" s="108">
        <f t="shared" si="51"/>
        <v>32.700000000000003</v>
      </c>
      <c r="K125" s="111">
        <f t="shared" si="52"/>
        <v>196.18</v>
      </c>
      <c r="L125" s="9">
        <f t="shared" si="26"/>
        <v>18.000000000000028</v>
      </c>
      <c r="M125" s="8">
        <f t="shared" si="27"/>
        <v>0.10102143899427563</v>
      </c>
      <c r="N125" s="110"/>
    </row>
    <row r="126" spans="1:14" ht="16.3" thickBot="1" x14ac:dyDescent="0.5">
      <c r="A126" s="99">
        <f t="shared" si="40"/>
        <v>122</v>
      </c>
      <c r="B126" s="560" t="s">
        <v>204</v>
      </c>
      <c r="C126" s="105" t="s">
        <v>234</v>
      </c>
      <c r="D126" s="106" t="s">
        <v>199</v>
      </c>
      <c r="E126" s="107">
        <v>267.26</v>
      </c>
      <c r="F126" s="108">
        <f t="shared" si="49"/>
        <v>53.45</v>
      </c>
      <c r="G126" s="111">
        <f t="shared" si="50"/>
        <v>320.70999999999998</v>
      </c>
      <c r="H126" s="109"/>
      <c r="I126" s="107">
        <v>294.26</v>
      </c>
      <c r="J126" s="108">
        <f t="shared" si="51"/>
        <v>58.85</v>
      </c>
      <c r="K126" s="111">
        <f t="shared" si="52"/>
        <v>353.11</v>
      </c>
      <c r="L126" s="9">
        <f t="shared" si="26"/>
        <v>32.400000000000034</v>
      </c>
      <c r="M126" s="8">
        <f t="shared" si="27"/>
        <v>0.10102584889775822</v>
      </c>
      <c r="N126" s="110"/>
    </row>
    <row r="127" spans="1:14" ht="16.3" thickBot="1" x14ac:dyDescent="0.5">
      <c r="A127" s="99">
        <f t="shared" si="40"/>
        <v>123</v>
      </c>
      <c r="B127" s="560"/>
      <c r="C127" s="105" t="s">
        <v>235</v>
      </c>
      <c r="D127" s="106" t="s">
        <v>199</v>
      </c>
      <c r="E127" s="107">
        <v>267.26</v>
      </c>
      <c r="F127" s="108">
        <f t="shared" si="49"/>
        <v>53.45</v>
      </c>
      <c r="G127" s="111">
        <f t="shared" si="50"/>
        <v>320.70999999999998</v>
      </c>
      <c r="H127" s="109"/>
      <c r="I127" s="107">
        <v>294.26</v>
      </c>
      <c r="J127" s="108">
        <f t="shared" si="51"/>
        <v>58.85</v>
      </c>
      <c r="K127" s="111">
        <f t="shared" si="52"/>
        <v>353.11</v>
      </c>
      <c r="L127" s="9">
        <f t="shared" si="26"/>
        <v>32.400000000000034</v>
      </c>
      <c r="M127" s="8">
        <f t="shared" si="27"/>
        <v>0.10102584889775822</v>
      </c>
      <c r="N127" s="110"/>
    </row>
    <row r="128" spans="1:14" ht="16.3" thickBot="1" x14ac:dyDescent="0.5">
      <c r="A128" s="99">
        <f t="shared" si="40"/>
        <v>124</v>
      </c>
      <c r="B128" s="560"/>
      <c r="C128" s="105" t="s">
        <v>236</v>
      </c>
      <c r="D128" s="106" t="s">
        <v>199</v>
      </c>
      <c r="E128" s="107">
        <v>267.26</v>
      </c>
      <c r="F128" s="108">
        <f t="shared" si="49"/>
        <v>53.45</v>
      </c>
      <c r="G128" s="111">
        <f t="shared" si="50"/>
        <v>320.70999999999998</v>
      </c>
      <c r="H128" s="109"/>
      <c r="I128" s="107">
        <v>294.26</v>
      </c>
      <c r="J128" s="108">
        <f t="shared" si="51"/>
        <v>58.85</v>
      </c>
      <c r="K128" s="111">
        <f t="shared" si="52"/>
        <v>353.11</v>
      </c>
      <c r="L128" s="9">
        <f t="shared" si="26"/>
        <v>32.400000000000034</v>
      </c>
      <c r="M128" s="8">
        <f t="shared" si="27"/>
        <v>0.10102584889775822</v>
      </c>
      <c r="N128" s="110"/>
    </row>
    <row r="129" spans="1:14" ht="16.3" thickBot="1" x14ac:dyDescent="0.5">
      <c r="A129" s="99">
        <f t="shared" si="40"/>
        <v>125</v>
      </c>
      <c r="B129" s="560"/>
      <c r="C129" s="105" t="s">
        <v>237</v>
      </c>
      <c r="D129" s="106" t="s">
        <v>199</v>
      </c>
      <c r="E129" s="107">
        <v>267.26</v>
      </c>
      <c r="F129" s="108">
        <f t="shared" si="49"/>
        <v>53.45</v>
      </c>
      <c r="G129" s="111">
        <f t="shared" si="50"/>
        <v>320.70999999999998</v>
      </c>
      <c r="H129" s="109"/>
      <c r="I129" s="107">
        <v>294.26</v>
      </c>
      <c r="J129" s="108">
        <f t="shared" si="51"/>
        <v>58.85</v>
      </c>
      <c r="K129" s="111">
        <f t="shared" si="52"/>
        <v>353.11</v>
      </c>
      <c r="L129" s="9">
        <f t="shared" si="26"/>
        <v>32.400000000000034</v>
      </c>
      <c r="M129" s="8">
        <f t="shared" si="27"/>
        <v>0.10102584889775822</v>
      </c>
      <c r="N129" s="110"/>
    </row>
    <row r="130" spans="1:14" ht="15.9" thickBot="1" x14ac:dyDescent="0.45">
      <c r="A130" s="99">
        <f t="shared" si="40"/>
        <v>126</v>
      </c>
      <c r="B130" s="560" t="s">
        <v>206</v>
      </c>
      <c r="C130" s="105" t="s">
        <v>234</v>
      </c>
      <c r="D130" s="106" t="s">
        <v>199</v>
      </c>
      <c r="E130" s="561" t="s">
        <v>207</v>
      </c>
      <c r="F130" s="562"/>
      <c r="G130" s="562"/>
      <c r="H130" s="562"/>
      <c r="I130" s="562"/>
      <c r="J130" s="562"/>
      <c r="K130" s="563"/>
      <c r="L130" s="9"/>
      <c r="M130" s="8"/>
      <c r="N130" s="110"/>
    </row>
    <row r="131" spans="1:14" ht="15.9" thickBot="1" x14ac:dyDescent="0.45">
      <c r="A131" s="99">
        <f t="shared" si="40"/>
        <v>127</v>
      </c>
      <c r="B131" s="560"/>
      <c r="C131" s="105" t="s">
        <v>235</v>
      </c>
      <c r="D131" s="106" t="s">
        <v>199</v>
      </c>
      <c r="E131" s="561" t="s">
        <v>207</v>
      </c>
      <c r="F131" s="562"/>
      <c r="G131" s="562"/>
      <c r="H131" s="562"/>
      <c r="I131" s="562"/>
      <c r="J131" s="562"/>
      <c r="K131" s="563"/>
      <c r="L131" s="9"/>
      <c r="M131" s="8"/>
      <c r="N131" s="110"/>
    </row>
    <row r="132" spans="1:14" ht="15.9" thickBot="1" x14ac:dyDescent="0.45">
      <c r="A132" s="99">
        <f t="shared" si="40"/>
        <v>128</v>
      </c>
      <c r="B132" s="560"/>
      <c r="C132" s="105" t="s">
        <v>236</v>
      </c>
      <c r="D132" s="106" t="s">
        <v>199</v>
      </c>
      <c r="E132" s="561" t="s">
        <v>207</v>
      </c>
      <c r="F132" s="562"/>
      <c r="G132" s="562"/>
      <c r="H132" s="562"/>
      <c r="I132" s="562"/>
      <c r="J132" s="562"/>
      <c r="K132" s="563"/>
      <c r="L132" s="9"/>
      <c r="M132" s="8"/>
      <c r="N132" s="110"/>
    </row>
    <row r="133" spans="1:14" ht="15.9" thickBot="1" x14ac:dyDescent="0.45">
      <c r="A133" s="99">
        <f t="shared" si="40"/>
        <v>129</v>
      </c>
      <c r="B133" s="560"/>
      <c r="C133" s="105" t="s">
        <v>237</v>
      </c>
      <c r="D133" s="106" t="s">
        <v>199</v>
      </c>
      <c r="E133" s="561" t="s">
        <v>207</v>
      </c>
      <c r="F133" s="562"/>
      <c r="G133" s="562"/>
      <c r="H133" s="562"/>
      <c r="I133" s="562"/>
      <c r="J133" s="562"/>
      <c r="K133" s="563"/>
      <c r="L133" s="9"/>
      <c r="M133" s="8"/>
      <c r="N133" s="110"/>
    </row>
    <row r="134" spans="1:14" ht="16.3" thickBot="1" x14ac:dyDescent="0.5">
      <c r="A134" s="99">
        <f t="shared" si="40"/>
        <v>130</v>
      </c>
      <c r="B134" s="560" t="s">
        <v>197</v>
      </c>
      <c r="C134" s="105" t="s">
        <v>228</v>
      </c>
      <c r="D134" s="106" t="s">
        <v>199</v>
      </c>
      <c r="E134" s="107">
        <v>178.17000000000002</v>
      </c>
      <c r="F134" s="108">
        <f>ROUND(E134*0.2,2)</f>
        <v>35.630000000000003</v>
      </c>
      <c r="G134" s="111">
        <f>SUM(E134+F134)</f>
        <v>213.8</v>
      </c>
      <c r="H134" s="109"/>
      <c r="I134" s="107">
        <v>196.17000000000002</v>
      </c>
      <c r="J134" s="108">
        <f>ROUND(I134*0.2,2)</f>
        <v>39.229999999999997</v>
      </c>
      <c r="K134" s="111">
        <f>SUM(I134+J134)</f>
        <v>235.4</v>
      </c>
      <c r="L134" s="9">
        <f t="shared" ref="L134:L137" si="53">K134-G134</f>
        <v>21.599999999999994</v>
      </c>
      <c r="M134" s="8">
        <f t="shared" ref="M134:M137" si="54">IF(G134="","NEW",L134/G134)</f>
        <v>0.10102899906454628</v>
      </c>
      <c r="N134" s="110"/>
    </row>
    <row r="135" spans="1:14" ht="16.3" thickBot="1" x14ac:dyDescent="0.5">
      <c r="A135" s="99">
        <f t="shared" si="40"/>
        <v>131</v>
      </c>
      <c r="B135" s="560"/>
      <c r="C135" s="105" t="s">
        <v>238</v>
      </c>
      <c r="D135" s="106" t="s">
        <v>199</v>
      </c>
      <c r="E135" s="107">
        <v>178.17000000000002</v>
      </c>
      <c r="F135" s="108">
        <f>ROUND(E135*0.2,2)</f>
        <v>35.630000000000003</v>
      </c>
      <c r="G135" s="111">
        <f>SUM(E135+F135)</f>
        <v>213.8</v>
      </c>
      <c r="H135" s="109"/>
      <c r="I135" s="107">
        <v>196.17000000000002</v>
      </c>
      <c r="J135" s="108">
        <f>ROUND(I135*0.2,2)</f>
        <v>39.229999999999997</v>
      </c>
      <c r="K135" s="111">
        <f>SUM(I135+J135)</f>
        <v>235.4</v>
      </c>
      <c r="L135" s="9">
        <f t="shared" si="53"/>
        <v>21.599999999999994</v>
      </c>
      <c r="M135" s="8">
        <f t="shared" si="54"/>
        <v>0.10102899906454628</v>
      </c>
      <c r="N135" s="110"/>
    </row>
    <row r="136" spans="1:14" ht="16.3" thickBot="1" x14ac:dyDescent="0.5">
      <c r="A136" s="99">
        <f t="shared" si="40"/>
        <v>132</v>
      </c>
      <c r="B136" s="560" t="s">
        <v>204</v>
      </c>
      <c r="C136" s="105" t="s">
        <v>228</v>
      </c>
      <c r="D136" s="106" t="s">
        <v>199</v>
      </c>
      <c r="E136" s="107">
        <v>534.51</v>
      </c>
      <c r="F136" s="108">
        <f>ROUND(E136*0.2,2)+0.01</f>
        <v>106.91000000000001</v>
      </c>
      <c r="G136" s="111">
        <f>SUM(E136+F136)</f>
        <v>641.41999999999996</v>
      </c>
      <c r="H136" s="109"/>
      <c r="I136" s="107">
        <v>588.51</v>
      </c>
      <c r="J136" s="108">
        <f>ROUND(I136*0.2,2)+0.01</f>
        <v>117.71000000000001</v>
      </c>
      <c r="K136" s="111">
        <f>SUM(I136+J136)</f>
        <v>706.22</v>
      </c>
      <c r="L136" s="9">
        <f t="shared" si="53"/>
        <v>64.800000000000068</v>
      </c>
      <c r="M136" s="8">
        <f t="shared" si="54"/>
        <v>0.10102584889775822</v>
      </c>
      <c r="N136" s="110"/>
    </row>
    <row r="137" spans="1:14" ht="16.3" thickBot="1" x14ac:dyDescent="0.5">
      <c r="A137" s="99">
        <f t="shared" si="40"/>
        <v>133</v>
      </c>
      <c r="B137" s="560"/>
      <c r="C137" s="105" t="s">
        <v>238</v>
      </c>
      <c r="D137" s="106" t="s">
        <v>199</v>
      </c>
      <c r="E137" s="107">
        <v>534.51</v>
      </c>
      <c r="F137" s="108">
        <f>ROUND(E137*0.2,2)+0.01</f>
        <v>106.91000000000001</v>
      </c>
      <c r="G137" s="111">
        <f>SUM(E137+F137)</f>
        <v>641.41999999999996</v>
      </c>
      <c r="H137" s="109"/>
      <c r="I137" s="107">
        <v>588.51</v>
      </c>
      <c r="J137" s="108">
        <f>ROUND(I137*0.2,2)+0.01</f>
        <v>117.71000000000001</v>
      </c>
      <c r="K137" s="111">
        <f>SUM(I137+J137)</f>
        <v>706.22</v>
      </c>
      <c r="L137" s="9">
        <f t="shared" si="53"/>
        <v>64.800000000000068</v>
      </c>
      <c r="M137" s="8">
        <f t="shared" si="54"/>
        <v>0.10102584889775822</v>
      </c>
      <c r="N137" s="110"/>
    </row>
    <row r="138" spans="1:14" ht="15.9" thickBot="1" x14ac:dyDescent="0.45">
      <c r="A138" s="99">
        <f t="shared" si="40"/>
        <v>134</v>
      </c>
      <c r="B138" s="560" t="s">
        <v>206</v>
      </c>
      <c r="C138" s="105" t="s">
        <v>228</v>
      </c>
      <c r="D138" s="106" t="s">
        <v>199</v>
      </c>
      <c r="E138" s="561" t="s">
        <v>207</v>
      </c>
      <c r="F138" s="562"/>
      <c r="G138" s="562"/>
      <c r="H138" s="562"/>
      <c r="I138" s="562"/>
      <c r="J138" s="562"/>
      <c r="K138" s="563"/>
      <c r="L138" s="9"/>
      <c r="M138" s="8"/>
      <c r="N138" s="110"/>
    </row>
    <row r="139" spans="1:14" ht="15.9" thickBot="1" x14ac:dyDescent="0.45">
      <c r="A139" s="99">
        <f t="shared" si="40"/>
        <v>135</v>
      </c>
      <c r="B139" s="560"/>
      <c r="C139" s="105" t="s">
        <v>238</v>
      </c>
      <c r="D139" s="106" t="s">
        <v>199</v>
      </c>
      <c r="E139" s="561" t="s">
        <v>207</v>
      </c>
      <c r="F139" s="562"/>
      <c r="G139" s="562"/>
      <c r="H139" s="562"/>
      <c r="I139" s="562"/>
      <c r="J139" s="562"/>
      <c r="K139" s="563"/>
      <c r="L139" s="9"/>
      <c r="M139" s="8"/>
      <c r="N139" s="110"/>
    </row>
    <row r="140" spans="1:14" x14ac:dyDescent="0.4">
      <c r="E140" s="117"/>
      <c r="I140" s="117"/>
      <c r="L140" s="119"/>
      <c r="N140" s="110"/>
    </row>
    <row r="141" spans="1:14" ht="30" customHeight="1" x14ac:dyDescent="0.4">
      <c r="B141" s="558" t="s">
        <v>239</v>
      </c>
      <c r="C141" s="559"/>
      <c r="D141" s="559"/>
      <c r="E141" s="559"/>
      <c r="F141" s="559"/>
      <c r="G141" s="559"/>
      <c r="I141" s="101"/>
      <c r="J141" s="101"/>
      <c r="K141" s="101"/>
      <c r="L141" s="119"/>
    </row>
  </sheetData>
  <mergeCells count="72">
    <mergeCell ref="B1:C1"/>
    <mergeCell ref="L1:M1"/>
    <mergeCell ref="B3:B7"/>
    <mergeCell ref="B8:B12"/>
    <mergeCell ref="B13:B17"/>
    <mergeCell ref="E22:K22"/>
    <mergeCell ref="B23:B27"/>
    <mergeCell ref="B28:B32"/>
    <mergeCell ref="B33:B37"/>
    <mergeCell ref="B38:B42"/>
    <mergeCell ref="E38:K38"/>
    <mergeCell ref="E39:K39"/>
    <mergeCell ref="E40:K40"/>
    <mergeCell ref="E41:K41"/>
    <mergeCell ref="E42:K42"/>
    <mergeCell ref="B18:B22"/>
    <mergeCell ref="E18:K18"/>
    <mergeCell ref="E19:K19"/>
    <mergeCell ref="E20:K20"/>
    <mergeCell ref="E21:K21"/>
    <mergeCell ref="B45:B50"/>
    <mergeCell ref="B51:B56"/>
    <mergeCell ref="B57:B62"/>
    <mergeCell ref="B63:B68"/>
    <mergeCell ref="E63:K63"/>
    <mergeCell ref="E64:K64"/>
    <mergeCell ref="E65:K65"/>
    <mergeCell ref="E66:K66"/>
    <mergeCell ref="E67:K67"/>
    <mergeCell ref="E68:K68"/>
    <mergeCell ref="B69:B70"/>
    <mergeCell ref="B71:B72"/>
    <mergeCell ref="B73:B74"/>
    <mergeCell ref="B75:B76"/>
    <mergeCell ref="E75:K75"/>
    <mergeCell ref="E76:K76"/>
    <mergeCell ref="B77:B81"/>
    <mergeCell ref="B82:B86"/>
    <mergeCell ref="B87:B91"/>
    <mergeCell ref="B92:B96"/>
    <mergeCell ref="E92:K92"/>
    <mergeCell ref="E93:K93"/>
    <mergeCell ref="E94:K94"/>
    <mergeCell ref="E95:K95"/>
    <mergeCell ref="E96:K96"/>
    <mergeCell ref="B98:B101"/>
    <mergeCell ref="B102:B105"/>
    <mergeCell ref="B106:B109"/>
    <mergeCell ref="E106:K106"/>
    <mergeCell ref="E107:K107"/>
    <mergeCell ref="E108:K108"/>
    <mergeCell ref="E109:K109"/>
    <mergeCell ref="B110:B113"/>
    <mergeCell ref="B114:B117"/>
    <mergeCell ref="B118:B121"/>
    <mergeCell ref="E118:K118"/>
    <mergeCell ref="E119:K119"/>
    <mergeCell ref="E120:K120"/>
    <mergeCell ref="E121:K121"/>
    <mergeCell ref="B141:G141"/>
    <mergeCell ref="B122:B125"/>
    <mergeCell ref="B126:B129"/>
    <mergeCell ref="B130:B133"/>
    <mergeCell ref="E130:K130"/>
    <mergeCell ref="E131:K131"/>
    <mergeCell ref="E132:K132"/>
    <mergeCell ref="E133:K133"/>
    <mergeCell ref="B134:B135"/>
    <mergeCell ref="B136:B137"/>
    <mergeCell ref="B138:B139"/>
    <mergeCell ref="E138:K138"/>
    <mergeCell ref="E139:K139"/>
  </mergeCells>
  <conditionalFormatting sqref="M3:M139">
    <cfRule type="cellIs" dxfId="45" priority="1" operator="equal">
      <formula>"NEW"</formula>
    </cfRule>
  </conditionalFormatting>
  <dataValidations count="1">
    <dataValidation type="list" allowBlank="1" showInputMessage="1" showErrorMessage="1" sqref="D3:D139" xr:uid="{6970D785-EACD-4A35-A896-197D2F26DE41}">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landscape" r:id="rId1"/>
  <headerFooter>
    <oddHeader>&amp;L&amp;"Arial,Bold"&amp;14PLACE - &amp;A&amp;C&amp;"Arial,Bold"&amp;14FEES AND CHARGES 2020/21</oddHeader>
    <oddFooter>&amp;L&amp;"Arial,Bold"&amp;14&amp;A&amp;C&amp;"Arial,Bold"&amp;14&amp;P</oddFooter>
  </headerFooter>
  <rowBreaks count="3" manualBreakCount="3">
    <brk id="42" max="16383" man="1"/>
    <brk id="81" max="12" man="1"/>
    <brk id="12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0FFC4-D266-4380-9C91-0B62DCA557A0}">
  <dimension ref="A1:J93"/>
  <sheetViews>
    <sheetView zoomScale="75" zoomScaleNormal="75" zoomScaleSheetLayoutView="80" workbookViewId="0">
      <pane ySplit="1" topLeftCell="A2" activePane="bottomLeft" state="frozen"/>
      <selection pane="bottomLeft" activeCell="A2" sqref="A2"/>
    </sheetView>
  </sheetViews>
  <sheetFormatPr defaultColWidth="8.84375" defaultRowHeight="14.6" x14ac:dyDescent="0.4"/>
  <cols>
    <col min="1" max="1" width="50" style="127" customWidth="1"/>
    <col min="2" max="2" width="23" style="128" bestFit="1" customWidth="1"/>
    <col min="3" max="5" width="13.4609375" style="129" customWidth="1"/>
    <col min="6" max="6" width="13.4609375" style="125" customWidth="1"/>
    <col min="7" max="8" width="8.84375" style="125"/>
    <col min="9" max="10" width="8.84375" style="125" bestFit="1" customWidth="1"/>
    <col min="11" max="16384" width="8.84375" style="125"/>
  </cols>
  <sheetData>
    <row r="1" spans="1:10" s="123" customFormat="1" ht="24" customHeight="1" thickBot="1" x14ac:dyDescent="0.45">
      <c r="A1" s="534" t="s">
        <v>240</v>
      </c>
      <c r="B1" s="120"/>
      <c r="C1" s="120"/>
      <c r="D1" s="121"/>
      <c r="E1" s="121"/>
      <c r="F1" s="121"/>
      <c r="G1" s="122"/>
      <c r="H1" s="122"/>
      <c r="I1" s="122"/>
      <c r="J1" s="122"/>
    </row>
    <row r="2" spans="1:10" ht="36" thickTop="1" thickBot="1" x14ac:dyDescent="0.45">
      <c r="A2" s="445" t="s">
        <v>241</v>
      </c>
      <c r="B2" s="445" t="s">
        <v>242</v>
      </c>
      <c r="C2" s="446" t="s">
        <v>243</v>
      </c>
      <c r="D2" s="447" t="s">
        <v>244</v>
      </c>
      <c r="E2" s="448" t="s">
        <v>245</v>
      </c>
      <c r="F2" s="449" t="s">
        <v>246</v>
      </c>
      <c r="G2" s="124"/>
      <c r="H2" s="124"/>
      <c r="I2" s="124"/>
      <c r="J2" s="124"/>
    </row>
    <row r="3" spans="1:10" ht="15.75" customHeight="1" thickTop="1" x14ac:dyDescent="0.4">
      <c r="A3" s="609" t="s">
        <v>247</v>
      </c>
      <c r="B3" s="130" t="s">
        <v>248</v>
      </c>
      <c r="C3" s="131">
        <v>2.8</v>
      </c>
      <c r="D3" s="131">
        <v>1.2</v>
      </c>
      <c r="E3" s="131">
        <v>1.1000000000000001</v>
      </c>
      <c r="F3" s="132">
        <v>0</v>
      </c>
      <c r="G3" s="124"/>
      <c r="H3" s="124"/>
      <c r="I3" s="124"/>
      <c r="J3" s="124"/>
    </row>
    <row r="4" spans="1:10" x14ac:dyDescent="0.4">
      <c r="A4" s="610"/>
      <c r="B4" s="130" t="s">
        <v>249</v>
      </c>
      <c r="C4" s="131">
        <v>5.5</v>
      </c>
      <c r="D4" s="131">
        <v>2.4</v>
      </c>
      <c r="E4" s="131">
        <v>2.2000000000000002</v>
      </c>
      <c r="F4" s="132">
        <v>2.2000000000000002</v>
      </c>
      <c r="G4" s="124"/>
      <c r="H4" s="124"/>
      <c r="I4" s="124"/>
      <c r="J4" s="124"/>
    </row>
    <row r="5" spans="1:10" x14ac:dyDescent="0.4">
      <c r="A5" s="610"/>
      <c r="B5" s="130" t="s">
        <v>250</v>
      </c>
      <c r="C5" s="131">
        <v>8.3000000000000007</v>
      </c>
      <c r="D5" s="131">
        <v>3.6</v>
      </c>
      <c r="E5" s="131">
        <v>3.3</v>
      </c>
      <c r="F5" s="132">
        <v>3.3</v>
      </c>
      <c r="G5" s="124"/>
      <c r="H5" s="124"/>
      <c r="I5" s="124"/>
      <c r="J5" s="124"/>
    </row>
    <row r="6" spans="1:10" ht="14.5" customHeight="1" x14ac:dyDescent="0.4">
      <c r="A6" s="610"/>
      <c r="B6" s="130" t="s">
        <v>251</v>
      </c>
      <c r="C6" s="131">
        <v>11</v>
      </c>
      <c r="D6" s="131">
        <v>4.8</v>
      </c>
      <c r="E6" s="131">
        <v>4.4000000000000004</v>
      </c>
      <c r="F6" s="132">
        <v>3.9</v>
      </c>
      <c r="G6" s="124"/>
      <c r="H6" s="124"/>
      <c r="I6" s="124"/>
      <c r="J6" s="124"/>
    </row>
    <row r="7" spans="1:10" ht="14.5" customHeight="1" x14ac:dyDescent="0.4">
      <c r="A7" s="610"/>
      <c r="B7" s="130" t="s">
        <v>252</v>
      </c>
      <c r="C7" s="131">
        <v>13.8</v>
      </c>
      <c r="D7" s="131">
        <v>6.1</v>
      </c>
      <c r="E7" s="131">
        <v>5.5</v>
      </c>
      <c r="F7" s="132">
        <v>5</v>
      </c>
      <c r="G7" s="124"/>
      <c r="H7" s="124"/>
      <c r="I7" s="124"/>
      <c r="J7" s="124"/>
    </row>
    <row r="8" spans="1:10" ht="14.5" customHeight="1" x14ac:dyDescent="0.4">
      <c r="A8" s="610"/>
      <c r="B8" s="130" t="s">
        <v>253</v>
      </c>
      <c r="C8" s="133">
        <v>16.5</v>
      </c>
      <c r="D8" s="131">
        <v>7.3</v>
      </c>
      <c r="E8" s="131">
        <v>6.6</v>
      </c>
      <c r="F8" s="132">
        <v>6.1</v>
      </c>
      <c r="G8" s="124"/>
      <c r="H8" s="124"/>
      <c r="I8" s="124"/>
      <c r="J8" s="124"/>
    </row>
    <row r="9" spans="1:10" ht="14.5" customHeight="1" x14ac:dyDescent="0.4">
      <c r="A9" s="610"/>
      <c r="B9" s="130" t="s">
        <v>254</v>
      </c>
      <c r="C9" s="134">
        <v>19.3</v>
      </c>
      <c r="D9" s="131">
        <v>13.2</v>
      </c>
      <c r="E9" s="131">
        <v>13.2</v>
      </c>
      <c r="F9" s="132">
        <v>11</v>
      </c>
      <c r="G9" s="124"/>
      <c r="H9" s="124"/>
      <c r="I9" s="124"/>
      <c r="J9" s="124"/>
    </row>
    <row r="10" spans="1:10" ht="14.5" customHeight="1" x14ac:dyDescent="0.4">
      <c r="A10" s="611"/>
      <c r="B10" s="130" t="s">
        <v>255</v>
      </c>
      <c r="C10" s="134">
        <v>22</v>
      </c>
      <c r="D10" s="131"/>
      <c r="E10" s="131"/>
      <c r="F10" s="132"/>
      <c r="G10" s="124"/>
      <c r="H10" s="124"/>
      <c r="I10" s="124"/>
      <c r="J10" s="124"/>
    </row>
    <row r="11" spans="1:10" ht="15" customHeight="1" x14ac:dyDescent="0.4">
      <c r="A11" s="612" t="s">
        <v>256</v>
      </c>
      <c r="B11" s="135" t="s">
        <v>248</v>
      </c>
      <c r="C11" s="131">
        <v>2.8</v>
      </c>
      <c r="D11" s="131">
        <v>1.2</v>
      </c>
      <c r="E11" s="131">
        <v>1.1000000000000001</v>
      </c>
      <c r="F11" s="132">
        <v>0</v>
      </c>
      <c r="G11" s="124"/>
      <c r="H11" s="124"/>
      <c r="I11" s="124"/>
      <c r="J11" s="124"/>
    </row>
    <row r="12" spans="1:10" x14ac:dyDescent="0.4">
      <c r="A12" s="613"/>
      <c r="B12" s="135" t="s">
        <v>249</v>
      </c>
      <c r="C12" s="131">
        <v>5.5</v>
      </c>
      <c r="D12" s="131">
        <v>2.4</v>
      </c>
      <c r="E12" s="131">
        <v>2.2000000000000002</v>
      </c>
      <c r="F12" s="132">
        <v>2.2000000000000002</v>
      </c>
      <c r="G12" s="124"/>
      <c r="H12" s="124"/>
      <c r="I12" s="124"/>
      <c r="J12" s="124"/>
    </row>
    <row r="13" spans="1:10" x14ac:dyDescent="0.4">
      <c r="A13" s="613"/>
      <c r="B13" s="135" t="s">
        <v>250</v>
      </c>
      <c r="C13" s="131">
        <v>8.3000000000000007</v>
      </c>
      <c r="D13" s="131">
        <v>3.6</v>
      </c>
      <c r="E13" s="131">
        <v>3.3</v>
      </c>
      <c r="F13" s="132">
        <v>3.3</v>
      </c>
      <c r="G13" s="124"/>
      <c r="H13" s="124"/>
      <c r="I13" s="124"/>
      <c r="J13" s="124"/>
    </row>
    <row r="14" spans="1:10" x14ac:dyDescent="0.4">
      <c r="A14" s="613"/>
      <c r="B14" s="135" t="s">
        <v>251</v>
      </c>
      <c r="C14" s="131">
        <v>11</v>
      </c>
      <c r="D14" s="131">
        <v>4.8</v>
      </c>
      <c r="E14" s="131">
        <v>4.4000000000000004</v>
      </c>
      <c r="F14" s="132">
        <v>3.9</v>
      </c>
      <c r="G14" s="124"/>
      <c r="H14" s="124"/>
      <c r="I14" s="124"/>
      <c r="J14" s="124"/>
    </row>
    <row r="15" spans="1:10" x14ac:dyDescent="0.4">
      <c r="A15" s="613"/>
      <c r="B15" s="135" t="s">
        <v>252</v>
      </c>
      <c r="C15" s="131">
        <v>13.8</v>
      </c>
      <c r="D15" s="131">
        <v>6.1</v>
      </c>
      <c r="E15" s="131">
        <v>5.5</v>
      </c>
      <c r="F15" s="132">
        <v>5</v>
      </c>
      <c r="G15" s="124"/>
      <c r="H15" s="124"/>
      <c r="I15" s="124"/>
      <c r="J15" s="124"/>
    </row>
    <row r="16" spans="1:10" x14ac:dyDescent="0.4">
      <c r="A16" s="613"/>
      <c r="B16" s="135" t="s">
        <v>253</v>
      </c>
      <c r="C16" s="133">
        <v>16.5</v>
      </c>
      <c r="D16" s="131">
        <v>7.3</v>
      </c>
      <c r="E16" s="131">
        <v>6.6</v>
      </c>
      <c r="F16" s="132">
        <v>6.1</v>
      </c>
      <c r="G16" s="124"/>
      <c r="H16" s="124"/>
      <c r="I16" s="124"/>
      <c r="J16" s="124"/>
    </row>
    <row r="17" spans="1:10" x14ac:dyDescent="0.4">
      <c r="A17" s="613"/>
      <c r="B17" s="136" t="s">
        <v>254</v>
      </c>
      <c r="C17" s="137">
        <v>19.3</v>
      </c>
      <c r="D17" s="131">
        <v>13.2</v>
      </c>
      <c r="E17" s="131">
        <v>13.2</v>
      </c>
      <c r="F17" s="132">
        <v>11</v>
      </c>
      <c r="G17" s="124"/>
      <c r="H17" s="124"/>
      <c r="I17" s="124"/>
      <c r="J17" s="124"/>
    </row>
    <row r="18" spans="1:10" x14ac:dyDescent="0.4">
      <c r="A18" s="614"/>
      <c r="B18" s="130" t="s">
        <v>255</v>
      </c>
      <c r="C18" s="137">
        <v>22</v>
      </c>
      <c r="D18" s="131"/>
      <c r="E18" s="131"/>
      <c r="F18" s="132"/>
      <c r="G18" s="124"/>
      <c r="H18" s="124"/>
      <c r="I18" s="124"/>
      <c r="J18" s="124"/>
    </row>
    <row r="19" spans="1:10" x14ac:dyDescent="0.4">
      <c r="A19" s="605" t="s">
        <v>1512</v>
      </c>
      <c r="B19" s="135" t="s">
        <v>248</v>
      </c>
      <c r="C19" s="131">
        <v>2.8</v>
      </c>
      <c r="D19" s="131">
        <v>1.2</v>
      </c>
      <c r="E19" s="131">
        <v>1.1000000000000001</v>
      </c>
      <c r="F19" s="132">
        <v>1.1000000000000001</v>
      </c>
      <c r="G19" s="124"/>
      <c r="H19" s="124"/>
      <c r="I19" s="124"/>
      <c r="J19" s="124"/>
    </row>
    <row r="20" spans="1:10" x14ac:dyDescent="0.4">
      <c r="A20" s="606"/>
      <c r="B20" s="135" t="s">
        <v>249</v>
      </c>
      <c r="C20" s="131">
        <v>5.5</v>
      </c>
      <c r="D20" s="131">
        <v>2.4</v>
      </c>
      <c r="E20" s="131">
        <v>2.2000000000000002</v>
      </c>
      <c r="F20" s="132">
        <v>2.2000000000000002</v>
      </c>
      <c r="G20" s="124"/>
      <c r="H20" s="124"/>
      <c r="I20" s="124"/>
      <c r="J20" s="124"/>
    </row>
    <row r="21" spans="1:10" x14ac:dyDescent="0.4">
      <c r="A21" s="606"/>
      <c r="B21" s="135" t="s">
        <v>250</v>
      </c>
      <c r="C21" s="131">
        <v>8.3000000000000007</v>
      </c>
      <c r="D21" s="131">
        <v>3.6</v>
      </c>
      <c r="E21" s="131">
        <v>3.3</v>
      </c>
      <c r="F21" s="132">
        <v>3.3</v>
      </c>
      <c r="G21" s="124"/>
      <c r="H21" s="124"/>
      <c r="I21" s="124"/>
      <c r="J21" s="124"/>
    </row>
    <row r="22" spans="1:10" x14ac:dyDescent="0.4">
      <c r="A22" s="606"/>
      <c r="B22" s="135" t="s">
        <v>251</v>
      </c>
      <c r="C22" s="131">
        <v>11</v>
      </c>
      <c r="D22" s="131">
        <v>4.8</v>
      </c>
      <c r="E22" s="131">
        <v>4.4000000000000004</v>
      </c>
      <c r="F22" s="132">
        <v>3.9</v>
      </c>
      <c r="G22" s="124"/>
      <c r="H22" s="124"/>
      <c r="I22" s="124"/>
      <c r="J22" s="124"/>
    </row>
    <row r="23" spans="1:10" x14ac:dyDescent="0.4">
      <c r="A23" s="606"/>
      <c r="B23" s="135" t="s">
        <v>252</v>
      </c>
      <c r="C23" s="131">
        <v>13.8</v>
      </c>
      <c r="D23" s="131">
        <v>6.1</v>
      </c>
      <c r="E23" s="131">
        <v>5.5</v>
      </c>
      <c r="F23" s="132">
        <v>5</v>
      </c>
      <c r="G23" s="124"/>
      <c r="H23" s="124"/>
      <c r="I23" s="124"/>
      <c r="J23" s="124"/>
    </row>
    <row r="24" spans="1:10" x14ac:dyDescent="0.4">
      <c r="A24" s="606"/>
      <c r="B24" s="135" t="s">
        <v>253</v>
      </c>
      <c r="C24" s="133">
        <v>16.5</v>
      </c>
      <c r="D24" s="131">
        <v>7.3</v>
      </c>
      <c r="E24" s="131">
        <v>6.6</v>
      </c>
      <c r="F24" s="132">
        <v>6.1</v>
      </c>
      <c r="G24" s="124"/>
      <c r="H24" s="124"/>
      <c r="I24" s="124"/>
      <c r="J24" s="124"/>
    </row>
    <row r="25" spans="1:10" x14ac:dyDescent="0.4">
      <c r="A25" s="606"/>
      <c r="B25" s="138" t="s">
        <v>254</v>
      </c>
      <c r="C25" s="139">
        <v>19.3</v>
      </c>
      <c r="D25" s="131">
        <v>13.2</v>
      </c>
      <c r="E25" s="131">
        <v>13.2</v>
      </c>
      <c r="F25" s="140">
        <v>11</v>
      </c>
      <c r="G25" s="124"/>
      <c r="H25" s="124"/>
      <c r="I25" s="124"/>
      <c r="J25" s="124"/>
    </row>
    <row r="26" spans="1:10" x14ac:dyDescent="0.4">
      <c r="A26" s="141" t="s">
        <v>257</v>
      </c>
      <c r="B26" s="135" t="s">
        <v>258</v>
      </c>
      <c r="C26" s="142">
        <v>22</v>
      </c>
      <c r="D26" s="143">
        <v>11</v>
      </c>
      <c r="E26" s="144">
        <v>11</v>
      </c>
      <c r="F26" s="145" t="s">
        <v>259</v>
      </c>
      <c r="G26" s="124"/>
      <c r="H26" s="124"/>
      <c r="I26" s="124"/>
      <c r="J26" s="124"/>
    </row>
    <row r="27" spans="1:10" x14ac:dyDescent="0.4">
      <c r="A27" s="141" t="s">
        <v>260</v>
      </c>
      <c r="B27" s="135" t="s">
        <v>258</v>
      </c>
      <c r="C27" s="143">
        <v>44</v>
      </c>
      <c r="D27" s="143">
        <v>33</v>
      </c>
      <c r="E27" s="144">
        <v>33</v>
      </c>
      <c r="F27" s="145" t="s">
        <v>259</v>
      </c>
      <c r="G27" s="124"/>
      <c r="H27" s="124"/>
      <c r="I27" s="124"/>
      <c r="J27" s="124"/>
    </row>
    <row r="28" spans="1:10" x14ac:dyDescent="0.4">
      <c r="A28" s="146" t="s">
        <v>261</v>
      </c>
      <c r="B28" s="135" t="s">
        <v>262</v>
      </c>
      <c r="C28" s="147">
        <v>440</v>
      </c>
      <c r="D28" s="147">
        <v>440</v>
      </c>
      <c r="E28" s="148">
        <v>220</v>
      </c>
      <c r="F28" s="149" t="s">
        <v>259</v>
      </c>
      <c r="G28" s="124"/>
      <c r="H28" s="124"/>
      <c r="I28" s="124"/>
      <c r="J28" s="124"/>
    </row>
    <row r="29" spans="1:10" ht="35.6" thickBot="1" x14ac:dyDescent="0.45">
      <c r="A29" s="445" t="s">
        <v>241</v>
      </c>
      <c r="B29" s="445" t="s">
        <v>242</v>
      </c>
      <c r="C29" s="446" t="s">
        <v>243</v>
      </c>
      <c r="D29" s="447" t="s">
        <v>244</v>
      </c>
      <c r="E29" s="448" t="s">
        <v>245</v>
      </c>
      <c r="F29" s="449" t="s">
        <v>246</v>
      </c>
      <c r="G29" s="124"/>
      <c r="H29" s="124"/>
      <c r="I29" s="124"/>
      <c r="J29" s="124"/>
    </row>
    <row r="30" spans="1:10" ht="15" customHeight="1" thickTop="1" x14ac:dyDescent="0.4">
      <c r="A30" s="607" t="s">
        <v>263</v>
      </c>
      <c r="B30" s="150" t="s">
        <v>262</v>
      </c>
      <c r="C30" s="151">
        <v>660</v>
      </c>
      <c r="D30" s="152">
        <v>660</v>
      </c>
      <c r="E30" s="152">
        <v>550</v>
      </c>
      <c r="F30" s="152">
        <v>275</v>
      </c>
      <c r="G30" s="124"/>
      <c r="H30" s="124"/>
      <c r="I30" s="124"/>
      <c r="J30" s="124"/>
    </row>
    <row r="31" spans="1:10" x14ac:dyDescent="0.4">
      <c r="A31" s="608"/>
      <c r="B31" s="150" t="s">
        <v>264</v>
      </c>
      <c r="C31" s="151">
        <v>341</v>
      </c>
      <c r="D31" s="152">
        <v>341</v>
      </c>
      <c r="E31" s="152">
        <v>286</v>
      </c>
      <c r="F31" s="152">
        <v>143</v>
      </c>
      <c r="G31" s="124"/>
      <c r="H31" s="124"/>
      <c r="I31" s="124"/>
      <c r="J31" s="124"/>
    </row>
    <row r="32" spans="1:10" x14ac:dyDescent="0.4">
      <c r="A32" s="608"/>
      <c r="B32" s="150" t="s">
        <v>265</v>
      </c>
      <c r="C32" s="151">
        <v>176</v>
      </c>
      <c r="D32" s="152">
        <v>176</v>
      </c>
      <c r="E32" s="152">
        <v>148.5</v>
      </c>
      <c r="F32" s="152">
        <v>77</v>
      </c>
      <c r="G32" s="124"/>
      <c r="H32" s="124"/>
      <c r="I32" s="124"/>
      <c r="J32" s="124"/>
    </row>
    <row r="33" spans="1:10" x14ac:dyDescent="0.4">
      <c r="A33" s="608"/>
      <c r="B33" s="150" t="s">
        <v>266</v>
      </c>
      <c r="C33" s="151">
        <v>60.5</v>
      </c>
      <c r="D33" s="152">
        <v>60.5</v>
      </c>
      <c r="E33" s="152">
        <v>49.5</v>
      </c>
      <c r="F33" s="152">
        <v>33</v>
      </c>
      <c r="G33" s="124"/>
      <c r="H33" s="124"/>
      <c r="I33" s="124"/>
      <c r="J33" s="124"/>
    </row>
    <row r="34" spans="1:10" x14ac:dyDescent="0.4">
      <c r="A34" s="607" t="s">
        <v>267</v>
      </c>
      <c r="B34" s="150" t="s">
        <v>262</v>
      </c>
      <c r="C34" s="151">
        <v>1210</v>
      </c>
      <c r="D34" s="152">
        <v>1210</v>
      </c>
      <c r="E34" s="152">
        <v>990</v>
      </c>
      <c r="F34" s="153" t="s">
        <v>259</v>
      </c>
      <c r="G34" s="124"/>
      <c r="H34" s="124"/>
      <c r="I34" s="124"/>
      <c r="J34" s="124"/>
    </row>
    <row r="35" spans="1:10" x14ac:dyDescent="0.4">
      <c r="A35" s="607"/>
      <c r="B35" s="150" t="s">
        <v>265</v>
      </c>
      <c r="C35" s="151">
        <v>363</v>
      </c>
      <c r="D35" s="152">
        <v>363</v>
      </c>
      <c r="E35" s="152">
        <v>297</v>
      </c>
      <c r="F35" s="153" t="s">
        <v>259</v>
      </c>
      <c r="G35" s="124"/>
      <c r="H35" s="124"/>
      <c r="I35" s="124"/>
      <c r="J35" s="124"/>
    </row>
    <row r="36" spans="1:10" x14ac:dyDescent="0.4">
      <c r="A36" s="607"/>
      <c r="B36" s="150" t="s">
        <v>266</v>
      </c>
      <c r="C36" s="151">
        <v>121</v>
      </c>
      <c r="D36" s="152">
        <v>121</v>
      </c>
      <c r="E36" s="152">
        <v>99</v>
      </c>
      <c r="F36" s="153" t="s">
        <v>259</v>
      </c>
      <c r="G36" s="124"/>
      <c r="H36" s="124"/>
      <c r="I36" s="124"/>
      <c r="J36" s="124"/>
    </row>
    <row r="37" spans="1:10" ht="18.75" customHeight="1" x14ac:dyDescent="0.4">
      <c r="A37" s="154" t="s">
        <v>268</v>
      </c>
      <c r="B37" s="135" t="s">
        <v>262</v>
      </c>
      <c r="C37" s="602" t="s">
        <v>269</v>
      </c>
      <c r="D37" s="603"/>
      <c r="E37" s="603"/>
      <c r="F37" s="604"/>
      <c r="G37" s="124"/>
      <c r="H37" s="124"/>
      <c r="I37" s="124"/>
      <c r="J37" s="124"/>
    </row>
    <row r="38" spans="1:10" ht="9" customHeight="1" x14ac:dyDescent="0.4">
      <c r="A38" s="125"/>
      <c r="B38" s="123"/>
      <c r="C38" s="125"/>
      <c r="D38" s="125"/>
      <c r="E38" s="125"/>
    </row>
    <row r="39" spans="1:10" ht="18" thickBot="1" x14ac:dyDescent="0.45">
      <c r="A39" s="445" t="s">
        <v>241</v>
      </c>
      <c r="B39" s="445" t="s">
        <v>242</v>
      </c>
      <c r="C39" s="450" t="s">
        <v>270</v>
      </c>
      <c r="D39" s="450" t="s">
        <v>271</v>
      </c>
      <c r="E39" s="450" t="s">
        <v>272</v>
      </c>
    </row>
    <row r="40" spans="1:10" ht="15" thickTop="1" x14ac:dyDescent="0.4">
      <c r="A40" s="155" t="s">
        <v>273</v>
      </c>
      <c r="B40" s="150" t="s">
        <v>274</v>
      </c>
      <c r="C40" s="156"/>
      <c r="D40" s="157">
        <v>148.5</v>
      </c>
      <c r="E40" s="158">
        <v>275</v>
      </c>
    </row>
    <row r="41" spans="1:10" x14ac:dyDescent="0.4">
      <c r="A41" s="155" t="s">
        <v>275</v>
      </c>
      <c r="B41" s="150" t="s">
        <v>276</v>
      </c>
      <c r="C41" s="159"/>
      <c r="D41" s="160"/>
      <c r="E41" s="158">
        <v>71.5</v>
      </c>
    </row>
    <row r="42" spans="1:10" x14ac:dyDescent="0.4">
      <c r="A42" s="161" t="s">
        <v>277</v>
      </c>
      <c r="B42" s="162" t="s">
        <v>278</v>
      </c>
      <c r="C42" s="159"/>
      <c r="D42" s="160"/>
      <c r="E42" s="158">
        <v>143</v>
      </c>
    </row>
    <row r="43" spans="1:10" ht="28.3" x14ac:dyDescent="0.4">
      <c r="A43" s="163" t="s">
        <v>279</v>
      </c>
      <c r="B43" s="164" t="s">
        <v>276</v>
      </c>
      <c r="C43" s="159"/>
      <c r="D43" s="159"/>
      <c r="E43" s="158">
        <v>220</v>
      </c>
    </row>
    <row r="44" spans="1:10" ht="28.3" x14ac:dyDescent="0.4">
      <c r="A44" s="163" t="s">
        <v>280</v>
      </c>
      <c r="B44" s="165" t="s">
        <v>276</v>
      </c>
      <c r="C44" s="159"/>
      <c r="D44" s="159"/>
      <c r="E44" s="158">
        <v>550</v>
      </c>
    </row>
    <row r="45" spans="1:10" ht="28.3" x14ac:dyDescent="0.4">
      <c r="A45" s="163" t="s">
        <v>281</v>
      </c>
      <c r="B45" s="166" t="s">
        <v>282</v>
      </c>
      <c r="C45" s="159"/>
      <c r="D45" s="159"/>
      <c r="E45" s="167">
        <v>71.5</v>
      </c>
    </row>
    <row r="46" spans="1:10" x14ac:dyDescent="0.4">
      <c r="A46" s="155" t="s">
        <v>283</v>
      </c>
      <c r="B46" s="150" t="s">
        <v>274</v>
      </c>
      <c r="C46" s="159"/>
      <c r="D46" s="160"/>
      <c r="E46" s="158">
        <v>16.5</v>
      </c>
    </row>
    <row r="47" spans="1:10" x14ac:dyDescent="0.4">
      <c r="A47" s="155" t="s">
        <v>284</v>
      </c>
      <c r="B47" s="150"/>
      <c r="C47" s="159"/>
      <c r="D47" s="160"/>
      <c r="E47" s="158">
        <v>8.8000000000000007</v>
      </c>
    </row>
    <row r="48" spans="1:10" x14ac:dyDescent="0.4">
      <c r="A48" s="155" t="s">
        <v>285</v>
      </c>
      <c r="B48" s="150" t="s">
        <v>274</v>
      </c>
      <c r="C48" s="159"/>
      <c r="D48" s="159"/>
      <c r="E48" s="158">
        <v>16.5</v>
      </c>
    </row>
    <row r="49" spans="1:10" x14ac:dyDescent="0.4">
      <c r="A49" s="155" t="s">
        <v>286</v>
      </c>
      <c r="B49" s="150" t="s">
        <v>274</v>
      </c>
      <c r="C49" s="159"/>
      <c r="D49" s="159"/>
      <c r="E49" s="158">
        <v>27.5</v>
      </c>
    </row>
    <row r="50" spans="1:10" x14ac:dyDescent="0.4">
      <c r="A50" s="155" t="s">
        <v>287</v>
      </c>
      <c r="B50" s="150" t="s">
        <v>274</v>
      </c>
      <c r="C50" s="159"/>
      <c r="D50" s="159"/>
      <c r="E50" s="158">
        <v>55</v>
      </c>
    </row>
    <row r="51" spans="1:10" x14ac:dyDescent="0.4">
      <c r="A51" s="155" t="s">
        <v>288</v>
      </c>
      <c r="B51" s="150" t="s">
        <v>274</v>
      </c>
      <c r="C51" s="159"/>
      <c r="D51" s="159"/>
      <c r="E51" s="158">
        <v>82.5</v>
      </c>
    </row>
    <row r="52" spans="1:10" x14ac:dyDescent="0.4">
      <c r="A52" s="155" t="s">
        <v>289</v>
      </c>
      <c r="B52" s="150" t="s">
        <v>274</v>
      </c>
      <c r="C52" s="159"/>
      <c r="D52" s="159"/>
      <c r="E52" s="158">
        <v>55</v>
      </c>
    </row>
    <row r="53" spans="1:10" x14ac:dyDescent="0.35">
      <c r="A53" s="141" t="s">
        <v>290</v>
      </c>
      <c r="B53" s="155" t="s">
        <v>276</v>
      </c>
      <c r="C53" s="168">
        <v>33</v>
      </c>
      <c r="D53" s="169">
        <v>165</v>
      </c>
      <c r="E53" s="169">
        <v>330</v>
      </c>
    </row>
    <row r="54" spans="1:10" x14ac:dyDescent="0.35">
      <c r="A54" s="141" t="s">
        <v>291</v>
      </c>
      <c r="B54" s="155" t="s">
        <v>276</v>
      </c>
      <c r="C54" s="168">
        <v>110</v>
      </c>
      <c r="D54" s="169">
        <v>660</v>
      </c>
      <c r="E54" s="169">
        <v>1100</v>
      </c>
    </row>
    <row r="55" spans="1:10" ht="9" customHeight="1" x14ac:dyDescent="0.4">
      <c r="A55" s="170"/>
      <c r="B55" s="171"/>
      <c r="C55" s="170"/>
      <c r="D55" s="170"/>
      <c r="E55" s="170"/>
    </row>
    <row r="56" spans="1:10" ht="18" thickBot="1" x14ac:dyDescent="0.45">
      <c r="A56" s="445" t="s">
        <v>241</v>
      </c>
      <c r="B56" s="445" t="s">
        <v>242</v>
      </c>
      <c r="C56" s="450" t="s">
        <v>270</v>
      </c>
      <c r="D56" s="450" t="s">
        <v>292</v>
      </c>
      <c r="E56" s="450" t="s">
        <v>272</v>
      </c>
    </row>
    <row r="57" spans="1:10" ht="15" thickTop="1" x14ac:dyDescent="0.35">
      <c r="A57" s="172" t="s">
        <v>293</v>
      </c>
      <c r="B57" s="173"/>
      <c r="C57" s="174">
        <v>10</v>
      </c>
      <c r="D57" s="169">
        <v>30</v>
      </c>
      <c r="E57" s="174">
        <v>120</v>
      </c>
    </row>
    <row r="58" spans="1:10" ht="9" customHeight="1" x14ac:dyDescent="0.4">
      <c r="A58" s="170"/>
      <c r="B58" s="171"/>
      <c r="C58" s="170"/>
      <c r="D58" s="170"/>
      <c r="E58" s="170"/>
    </row>
    <row r="59" spans="1:10" x14ac:dyDescent="0.4">
      <c r="A59" s="170" t="s">
        <v>294</v>
      </c>
      <c r="B59" s="171"/>
      <c r="C59" s="170"/>
      <c r="D59" s="170"/>
      <c r="E59" s="170"/>
    </row>
    <row r="60" spans="1:10" x14ac:dyDescent="0.4">
      <c r="A60" s="170"/>
      <c r="B60" s="171"/>
      <c r="C60" s="170"/>
      <c r="D60" s="170"/>
      <c r="E60" s="170"/>
    </row>
    <row r="61" spans="1:10" ht="18" thickBot="1" x14ac:dyDescent="0.45">
      <c r="A61" s="445" t="s">
        <v>241</v>
      </c>
      <c r="B61" s="593" t="s">
        <v>242</v>
      </c>
      <c r="C61" s="593"/>
      <c r="D61" s="594" t="s">
        <v>295</v>
      </c>
      <c r="E61" s="594"/>
      <c r="F61" s="124"/>
      <c r="G61" s="124"/>
      <c r="H61" s="124"/>
      <c r="I61" s="124"/>
      <c r="J61" s="124"/>
    </row>
    <row r="62" spans="1:10" ht="15" thickTop="1" x14ac:dyDescent="0.4">
      <c r="A62" s="595" t="s">
        <v>296</v>
      </c>
      <c r="B62" s="597" t="s">
        <v>297</v>
      </c>
      <c r="C62" s="598"/>
      <c r="D62" s="588" t="s">
        <v>298</v>
      </c>
      <c r="E62" s="588"/>
      <c r="F62" s="124"/>
      <c r="G62" s="124"/>
      <c r="H62" s="124"/>
      <c r="I62" s="124"/>
      <c r="J62" s="124"/>
    </row>
    <row r="63" spans="1:10" ht="30" customHeight="1" x14ac:dyDescent="0.4">
      <c r="A63" s="596"/>
      <c r="B63" s="599"/>
      <c r="C63" s="600"/>
      <c r="D63" s="601" t="s">
        <v>299</v>
      </c>
      <c r="E63" s="601"/>
      <c r="F63" s="124"/>
      <c r="G63" s="124"/>
      <c r="H63" s="124"/>
      <c r="I63" s="124"/>
      <c r="J63" s="124"/>
    </row>
    <row r="64" spans="1:10" x14ac:dyDescent="0.4">
      <c r="A64" s="175" t="s">
        <v>300</v>
      </c>
      <c r="B64" s="584" t="s">
        <v>297</v>
      </c>
      <c r="C64" s="585"/>
      <c r="D64" s="588">
        <v>13.2</v>
      </c>
      <c r="E64" s="588"/>
      <c r="F64" s="124"/>
      <c r="G64" s="124"/>
      <c r="H64" s="124"/>
      <c r="I64" s="124"/>
      <c r="J64" s="124"/>
    </row>
    <row r="65" spans="1:10" x14ac:dyDescent="0.4">
      <c r="A65" s="176" t="s">
        <v>300</v>
      </c>
      <c r="B65" s="584" t="s">
        <v>301</v>
      </c>
      <c r="C65" s="585"/>
      <c r="D65" s="588">
        <v>55</v>
      </c>
      <c r="E65" s="588"/>
      <c r="F65" s="124"/>
      <c r="G65" s="124"/>
      <c r="H65" s="124"/>
      <c r="I65" s="124"/>
      <c r="J65" s="124"/>
    </row>
    <row r="66" spans="1:10" x14ac:dyDescent="0.4">
      <c r="A66" s="175" t="s">
        <v>302</v>
      </c>
      <c r="B66" s="584" t="s">
        <v>303</v>
      </c>
      <c r="C66" s="585"/>
      <c r="D66" s="588">
        <v>82.5</v>
      </c>
      <c r="E66" s="588"/>
      <c r="F66" s="124"/>
      <c r="G66" s="124"/>
      <c r="H66" s="124"/>
      <c r="I66" s="124"/>
      <c r="J66" s="124"/>
    </row>
    <row r="67" spans="1:10" x14ac:dyDescent="0.4">
      <c r="A67" s="175" t="s">
        <v>1555</v>
      </c>
      <c r="B67" s="584"/>
      <c r="C67" s="585"/>
      <c r="D67" s="588">
        <v>33</v>
      </c>
      <c r="E67" s="588"/>
      <c r="F67" s="126"/>
      <c r="G67" s="531"/>
      <c r="H67" s="124"/>
      <c r="I67" s="124"/>
      <c r="J67" s="124"/>
    </row>
    <row r="68" spans="1:10" x14ac:dyDescent="0.4">
      <c r="A68" s="589" t="s">
        <v>304</v>
      </c>
      <c r="B68" s="584" t="s">
        <v>305</v>
      </c>
      <c r="C68" s="585"/>
      <c r="D68" s="588">
        <v>33</v>
      </c>
      <c r="E68" s="588"/>
      <c r="F68" s="124"/>
      <c r="G68" s="124"/>
      <c r="H68" s="124"/>
      <c r="I68" s="124"/>
      <c r="J68" s="124"/>
    </row>
    <row r="69" spans="1:10" x14ac:dyDescent="0.4">
      <c r="A69" s="590"/>
      <c r="B69" s="584" t="s">
        <v>306</v>
      </c>
      <c r="C69" s="585"/>
      <c r="D69" s="588">
        <v>220</v>
      </c>
      <c r="E69" s="588"/>
      <c r="F69" s="124"/>
      <c r="G69" s="124"/>
      <c r="H69" s="124"/>
      <c r="I69" s="124"/>
      <c r="J69" s="124"/>
    </row>
    <row r="70" spans="1:10" x14ac:dyDescent="0.4">
      <c r="A70" s="591" t="s">
        <v>307</v>
      </c>
      <c r="B70" s="584" t="s">
        <v>305</v>
      </c>
      <c r="C70" s="585"/>
      <c r="D70" s="588">
        <v>22</v>
      </c>
      <c r="E70" s="588"/>
      <c r="F70" s="124"/>
      <c r="G70" s="124"/>
      <c r="H70" s="124"/>
      <c r="I70" s="124"/>
      <c r="J70" s="124"/>
    </row>
    <row r="71" spans="1:10" x14ac:dyDescent="0.4">
      <c r="A71" s="592"/>
      <c r="B71" s="584" t="s">
        <v>306</v>
      </c>
      <c r="C71" s="585"/>
      <c r="D71" s="588">
        <v>132</v>
      </c>
      <c r="E71" s="588"/>
      <c r="F71" s="124"/>
      <c r="G71" s="124"/>
      <c r="H71" s="124"/>
      <c r="I71" s="124"/>
      <c r="J71" s="124"/>
    </row>
    <row r="72" spans="1:10" x14ac:dyDescent="0.4">
      <c r="A72" s="175" t="s">
        <v>308</v>
      </c>
      <c r="B72" s="584" t="s">
        <v>309</v>
      </c>
      <c r="C72" s="585"/>
      <c r="D72" s="588">
        <v>16.5</v>
      </c>
      <c r="E72" s="588"/>
      <c r="F72" s="124"/>
      <c r="G72" s="124"/>
      <c r="H72" s="124"/>
      <c r="I72" s="124"/>
      <c r="J72" s="124"/>
    </row>
    <row r="73" spans="1:10" x14ac:dyDescent="0.4">
      <c r="A73" s="175" t="s">
        <v>310</v>
      </c>
      <c r="B73" s="584" t="s">
        <v>311</v>
      </c>
      <c r="C73" s="585"/>
      <c r="D73" s="588">
        <v>16.5</v>
      </c>
      <c r="E73" s="588"/>
      <c r="F73" s="124"/>
      <c r="G73" s="124"/>
      <c r="H73" s="124"/>
      <c r="I73" s="124"/>
      <c r="J73" s="124"/>
    </row>
    <row r="74" spans="1:10" x14ac:dyDescent="0.4">
      <c r="A74" s="176" t="s">
        <v>312</v>
      </c>
      <c r="B74" s="584" t="s">
        <v>313</v>
      </c>
      <c r="C74" s="585"/>
      <c r="D74" s="588">
        <v>27.5</v>
      </c>
      <c r="E74" s="588"/>
      <c r="F74" s="124"/>
      <c r="G74" s="124"/>
      <c r="H74" s="124"/>
      <c r="I74" s="124"/>
      <c r="J74" s="124"/>
    </row>
    <row r="75" spans="1:10" x14ac:dyDescent="0.4">
      <c r="A75" s="175" t="s">
        <v>314</v>
      </c>
      <c r="B75" s="584" t="s">
        <v>315</v>
      </c>
      <c r="C75" s="585"/>
      <c r="D75" s="588">
        <v>15</v>
      </c>
      <c r="E75" s="588"/>
      <c r="F75" s="124"/>
      <c r="G75" s="124"/>
      <c r="H75" s="124"/>
      <c r="I75" s="124"/>
      <c r="J75" s="124"/>
    </row>
    <row r="76" spans="1:10" x14ac:dyDescent="0.4">
      <c r="A76" s="177" t="s">
        <v>316</v>
      </c>
      <c r="B76" s="584" t="s">
        <v>317</v>
      </c>
      <c r="C76" s="585"/>
      <c r="D76" s="586" t="s">
        <v>318</v>
      </c>
      <c r="E76" s="586"/>
      <c r="F76" s="124"/>
      <c r="G76" s="124"/>
      <c r="H76" s="124"/>
      <c r="I76" s="124"/>
      <c r="J76" s="124"/>
    </row>
    <row r="77" spans="1:10" ht="29.5" customHeight="1" x14ac:dyDescent="0.4">
      <c r="A77" s="176" t="s">
        <v>319</v>
      </c>
      <c r="B77" s="578" t="s">
        <v>320</v>
      </c>
      <c r="C77" s="579"/>
      <c r="D77" s="586" t="s">
        <v>318</v>
      </c>
      <c r="E77" s="586"/>
      <c r="F77" s="124"/>
      <c r="G77" s="124"/>
      <c r="H77" s="124"/>
      <c r="I77" s="124"/>
      <c r="J77" s="124"/>
    </row>
    <row r="78" spans="1:10" ht="30" customHeight="1" x14ac:dyDescent="0.4">
      <c r="A78" s="175" t="s">
        <v>321</v>
      </c>
      <c r="B78" s="578" t="s">
        <v>322</v>
      </c>
      <c r="C78" s="579"/>
      <c r="D78" s="587" t="s">
        <v>323</v>
      </c>
      <c r="E78" s="587"/>
      <c r="F78" s="124"/>
      <c r="G78" s="124"/>
      <c r="H78" s="124"/>
      <c r="I78" s="124"/>
      <c r="J78" s="124"/>
    </row>
    <row r="79" spans="1:10" x14ac:dyDescent="0.4">
      <c r="A79" s="576" t="s">
        <v>324</v>
      </c>
      <c r="B79" s="578" t="s">
        <v>325</v>
      </c>
      <c r="C79" s="579"/>
      <c r="D79" s="580">
        <v>55</v>
      </c>
      <c r="E79" s="580"/>
      <c r="F79" s="124"/>
      <c r="G79" s="124"/>
      <c r="H79" s="124"/>
      <c r="I79" s="124"/>
      <c r="J79" s="124"/>
    </row>
    <row r="80" spans="1:10" ht="14.25" customHeight="1" x14ac:dyDescent="0.4">
      <c r="A80" s="577"/>
      <c r="B80" s="578" t="s">
        <v>326</v>
      </c>
      <c r="C80" s="579"/>
      <c r="D80" s="580">
        <v>220</v>
      </c>
      <c r="E80" s="580"/>
      <c r="F80" s="124"/>
      <c r="G80" s="124"/>
      <c r="H80" s="124"/>
      <c r="I80" s="124"/>
      <c r="J80" s="124"/>
    </row>
    <row r="81" spans="1:10" ht="43" customHeight="1" x14ac:dyDescent="0.4">
      <c r="A81" s="178" t="s">
        <v>327</v>
      </c>
      <c r="B81" s="581" t="s">
        <v>328</v>
      </c>
      <c r="C81" s="582"/>
      <c r="D81" s="582"/>
      <c r="E81" s="583"/>
      <c r="F81" s="124"/>
      <c r="G81" s="124"/>
      <c r="H81" s="124"/>
      <c r="I81" s="124"/>
    </row>
    <row r="82" spans="1:10" ht="28.5" customHeight="1" x14ac:dyDescent="0.4">
      <c r="A82" s="178" t="s">
        <v>329</v>
      </c>
      <c r="B82" s="567" t="s">
        <v>330</v>
      </c>
      <c r="C82" s="568"/>
      <c r="D82" s="568"/>
      <c r="E82" s="569"/>
      <c r="F82" s="124"/>
      <c r="G82" s="124"/>
      <c r="H82" s="124"/>
      <c r="I82" s="124"/>
    </row>
    <row r="83" spans="1:10" ht="14.15" customHeight="1" x14ac:dyDescent="0.4">
      <c r="A83" s="179" t="s">
        <v>331</v>
      </c>
      <c r="B83" s="180" t="s">
        <v>332</v>
      </c>
      <c r="C83" s="181"/>
      <c r="D83" s="570">
        <v>72.599999999999994</v>
      </c>
      <c r="E83" s="570"/>
      <c r="F83" s="124"/>
      <c r="G83" s="124"/>
      <c r="H83" s="124"/>
      <c r="I83" s="124"/>
      <c r="J83" s="124"/>
    </row>
    <row r="84" spans="1:10" ht="47.15" customHeight="1" x14ac:dyDescent="0.4">
      <c r="A84" s="182" t="s">
        <v>333</v>
      </c>
      <c r="B84" s="571" t="s">
        <v>334</v>
      </c>
      <c r="C84" s="572"/>
      <c r="D84" s="573" t="s">
        <v>335</v>
      </c>
      <c r="E84" s="574"/>
      <c r="F84" s="124"/>
      <c r="G84" s="124"/>
      <c r="H84" s="124"/>
      <c r="I84" s="124"/>
    </row>
    <row r="85" spans="1:10" x14ac:dyDescent="0.4">
      <c r="A85" s="183" t="s">
        <v>336</v>
      </c>
      <c r="B85" s="571" t="s">
        <v>337</v>
      </c>
      <c r="C85" s="572"/>
      <c r="D85" s="575" t="s">
        <v>338</v>
      </c>
      <c r="E85" s="575"/>
      <c r="F85" s="124"/>
      <c r="G85" s="124"/>
      <c r="H85" s="124"/>
      <c r="I85" s="124"/>
    </row>
    <row r="86" spans="1:10" x14ac:dyDescent="0.4">
      <c r="A86" s="183" t="s">
        <v>339</v>
      </c>
      <c r="B86" s="571" t="s">
        <v>340</v>
      </c>
      <c r="C86" s="572"/>
      <c r="D86" s="575" t="s">
        <v>341</v>
      </c>
      <c r="E86" s="575"/>
      <c r="F86" s="126"/>
      <c r="G86" s="124"/>
      <c r="H86" s="124"/>
      <c r="I86" s="124"/>
      <c r="J86" s="124"/>
    </row>
    <row r="87" spans="1:10" x14ac:dyDescent="0.4">
      <c r="A87" s="184" t="s">
        <v>342</v>
      </c>
      <c r="B87" s="566" t="s">
        <v>259</v>
      </c>
      <c r="C87" s="566"/>
      <c r="D87" s="566"/>
      <c r="E87" s="185"/>
    </row>
    <row r="88" spans="1:10" x14ac:dyDescent="0.4">
      <c r="A88" s="125"/>
      <c r="B88" s="123"/>
      <c r="C88" s="125"/>
      <c r="D88" s="125"/>
      <c r="E88" s="125"/>
    </row>
    <row r="89" spans="1:10" x14ac:dyDescent="0.4">
      <c r="A89" s="170" t="s">
        <v>343</v>
      </c>
      <c r="B89" s="123"/>
      <c r="C89" s="125"/>
      <c r="D89" s="125"/>
      <c r="E89" s="125"/>
    </row>
    <row r="90" spans="1:10" x14ac:dyDescent="0.4">
      <c r="A90" s="125"/>
      <c r="B90" s="123"/>
      <c r="C90" s="125"/>
      <c r="D90" s="125"/>
      <c r="E90" s="125"/>
    </row>
    <row r="91" spans="1:10" x14ac:dyDescent="0.4">
      <c r="A91" s="125"/>
      <c r="B91" s="123"/>
      <c r="C91" s="125"/>
      <c r="D91" s="125"/>
      <c r="E91" s="125"/>
    </row>
    <row r="92" spans="1:10" x14ac:dyDescent="0.4">
      <c r="A92" s="125"/>
      <c r="B92" s="123"/>
      <c r="C92" s="125"/>
      <c r="D92" s="125"/>
      <c r="E92" s="125"/>
    </row>
    <row r="93" spans="1:10" x14ac:dyDescent="0.4">
      <c r="A93" s="125"/>
      <c r="B93" s="123"/>
      <c r="C93" s="125"/>
      <c r="D93" s="125"/>
      <c r="E93" s="125"/>
    </row>
  </sheetData>
  <mergeCells count="59">
    <mergeCell ref="C37:F37"/>
    <mergeCell ref="A19:A25"/>
    <mergeCell ref="A30:A33"/>
    <mergeCell ref="A34:A36"/>
    <mergeCell ref="A3:A10"/>
    <mergeCell ref="A11:A18"/>
    <mergeCell ref="B61:C61"/>
    <mergeCell ref="D61:E61"/>
    <mergeCell ref="A62:A63"/>
    <mergeCell ref="B62:C63"/>
    <mergeCell ref="D62:E62"/>
    <mergeCell ref="D63:E63"/>
    <mergeCell ref="B64:C64"/>
    <mergeCell ref="D64:E64"/>
    <mergeCell ref="B65:C65"/>
    <mergeCell ref="D65:E65"/>
    <mergeCell ref="B66:C66"/>
    <mergeCell ref="D66:E66"/>
    <mergeCell ref="B72:C72"/>
    <mergeCell ref="D72:E72"/>
    <mergeCell ref="B67:C67"/>
    <mergeCell ref="D67:E67"/>
    <mergeCell ref="A68:A69"/>
    <mergeCell ref="B68:C68"/>
    <mergeCell ref="D68:E68"/>
    <mergeCell ref="B69:C69"/>
    <mergeCell ref="D69:E69"/>
    <mergeCell ref="A70:A71"/>
    <mergeCell ref="B70:C70"/>
    <mergeCell ref="D70:E70"/>
    <mergeCell ref="B71:C71"/>
    <mergeCell ref="D71:E71"/>
    <mergeCell ref="B73:C73"/>
    <mergeCell ref="D73:E73"/>
    <mergeCell ref="B74:C74"/>
    <mergeCell ref="D74:E74"/>
    <mergeCell ref="B75:C75"/>
    <mergeCell ref="D75:E75"/>
    <mergeCell ref="B81:E81"/>
    <mergeCell ref="B76:C76"/>
    <mergeCell ref="D76:E76"/>
    <mergeCell ref="B77:C77"/>
    <mergeCell ref="D77:E77"/>
    <mergeCell ref="B78:C78"/>
    <mergeCell ref="D78:E78"/>
    <mergeCell ref="A79:A80"/>
    <mergeCell ref="B79:C79"/>
    <mergeCell ref="D79:E79"/>
    <mergeCell ref="B80:C80"/>
    <mergeCell ref="D80:E80"/>
    <mergeCell ref="B87:D87"/>
    <mergeCell ref="B82:E82"/>
    <mergeCell ref="D83:E83"/>
    <mergeCell ref="B84:C84"/>
    <mergeCell ref="D84:E84"/>
    <mergeCell ref="B86:C86"/>
    <mergeCell ref="D86:E86"/>
    <mergeCell ref="B85:C85"/>
    <mergeCell ref="D85:E85"/>
  </mergeCells>
  <pageMargins left="0.23622047244094491" right="0.23622047244094491" top="0.74803149606299213" bottom="0.74803149606299213" header="0.31496062992125984" footer="0.31496062992125984"/>
  <pageSetup paperSize="9" orientation="landscape" r:id="rId1"/>
  <headerFooter>
    <oddHeader xml:space="preserve">&amp;R&amp;"-,Bold"&amp;14Appendix 2 (iv)
</oddHead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E52B-65DC-496A-8BBC-2CD0EB9B8498}">
  <sheetPr>
    <pageSetUpPr fitToPage="1"/>
  </sheetPr>
  <dimension ref="A1:O93"/>
  <sheetViews>
    <sheetView zoomScale="70" zoomScaleNormal="70" zoomScaleSheetLayoutView="70" workbookViewId="0">
      <pane ySplit="1" topLeftCell="A2" activePane="bottomLeft" state="frozen"/>
      <selection pane="bottomLeft" activeCell="A2" sqref="A2"/>
    </sheetView>
  </sheetViews>
  <sheetFormatPr defaultColWidth="9.15234375" defaultRowHeight="15" customHeight="1" x14ac:dyDescent="0.35"/>
  <cols>
    <col min="1" max="1" width="5.69140625" style="7" customWidth="1"/>
    <col min="2" max="2" width="84.53515625" style="6" customWidth="1"/>
    <col min="3" max="3" width="23.84375" style="215" customWidth="1"/>
    <col min="4" max="4" width="16" style="3" customWidth="1"/>
    <col min="5" max="5" width="12.23046875" style="3" customWidth="1"/>
    <col min="6" max="6" width="16.53515625" style="3" customWidth="1"/>
    <col min="7" max="7" width="3.15234375" style="4" customWidth="1"/>
    <col min="8" max="8" width="16" style="3" customWidth="1"/>
    <col min="9" max="9" width="10.4609375" style="3" customWidth="1"/>
    <col min="10" max="10" width="16.53515625" style="3" customWidth="1"/>
    <col min="11" max="11" width="11.69140625" style="2" customWidth="1"/>
    <col min="12" max="12" width="10.23046875" style="2" customWidth="1"/>
    <col min="13" max="16384" width="9.15234375" style="1"/>
  </cols>
  <sheetData>
    <row r="1" spans="1:12" s="66" customFormat="1" ht="77.599999999999994" thickBot="1" x14ac:dyDescent="0.55000000000000004">
      <c r="A1" s="556" t="s">
        <v>344</v>
      </c>
      <c r="B1" s="615"/>
      <c r="C1" s="28" t="s">
        <v>1</v>
      </c>
      <c r="D1" s="28" t="s">
        <v>2</v>
      </c>
      <c r="E1" s="28" t="s">
        <v>3</v>
      </c>
      <c r="F1" s="28" t="s">
        <v>4</v>
      </c>
      <c r="G1" s="28"/>
      <c r="H1" s="28" t="s">
        <v>5</v>
      </c>
      <c r="I1" s="28" t="s">
        <v>3</v>
      </c>
      <c r="J1" s="28" t="s">
        <v>6</v>
      </c>
      <c r="K1" s="557" t="s">
        <v>7</v>
      </c>
      <c r="L1" s="557"/>
    </row>
    <row r="2" spans="1:12" ht="15" customHeight="1" thickTop="1" x14ac:dyDescent="0.35">
      <c r="A2" s="26"/>
      <c r="B2" s="26"/>
      <c r="C2" s="26"/>
      <c r="D2" s="24" t="s">
        <v>8</v>
      </c>
      <c r="E2" s="24" t="s">
        <v>8</v>
      </c>
      <c r="F2" s="24" t="s">
        <v>8</v>
      </c>
      <c r="G2" s="25"/>
      <c r="H2" s="24" t="s">
        <v>8</v>
      </c>
      <c r="I2" s="24" t="s">
        <v>8</v>
      </c>
      <c r="J2" s="24" t="s">
        <v>8</v>
      </c>
      <c r="K2" s="23" t="s">
        <v>8</v>
      </c>
      <c r="L2" s="22" t="s">
        <v>9</v>
      </c>
    </row>
    <row r="3" spans="1:12" ht="15" customHeight="1" thickBot="1" x14ac:dyDescent="0.4">
      <c r="A3" s="14"/>
      <c r="B3" s="435" t="s">
        <v>345</v>
      </c>
      <c r="C3" s="197"/>
      <c r="D3" s="10"/>
      <c r="E3" s="10"/>
      <c r="F3" s="10"/>
      <c r="G3" s="11"/>
      <c r="H3" s="10"/>
      <c r="I3" s="10"/>
      <c r="J3" s="10"/>
      <c r="K3" s="20"/>
      <c r="L3" s="20"/>
    </row>
    <row r="4" spans="1:12" ht="33.450000000000003" thickTop="1" thickBot="1" x14ac:dyDescent="0.4">
      <c r="A4" s="14"/>
      <c r="B4" s="451" t="s">
        <v>346</v>
      </c>
      <c r="C4" s="42"/>
      <c r="D4" s="10"/>
      <c r="E4" s="10"/>
      <c r="F4" s="10"/>
      <c r="G4" s="11"/>
      <c r="H4" s="10"/>
      <c r="I4" s="10"/>
      <c r="J4" s="10"/>
      <c r="K4" s="20"/>
      <c r="L4" s="20"/>
    </row>
    <row r="5" spans="1:12" ht="15" customHeight="1" x14ac:dyDescent="0.35">
      <c r="A5" s="14">
        <v>1</v>
      </c>
      <c r="B5" s="198" t="s">
        <v>347</v>
      </c>
      <c r="C5" s="17" t="s">
        <v>11</v>
      </c>
      <c r="D5" s="10">
        <v>300</v>
      </c>
      <c r="E5" s="199"/>
      <c r="F5" s="10">
        <f>SUM(D5:E5)</f>
        <v>300</v>
      </c>
      <c r="G5" s="16"/>
      <c r="H5" s="10">
        <v>320</v>
      </c>
      <c r="I5" s="199"/>
      <c r="J5" s="10">
        <f>SUM(H5:I5)</f>
        <v>320</v>
      </c>
      <c r="K5" s="44">
        <f>J5-F5</f>
        <v>20</v>
      </c>
      <c r="L5" s="8">
        <f>IF(F5="","NEW",K5/F5)</f>
        <v>6.6666666666666666E-2</v>
      </c>
    </row>
    <row r="6" spans="1:12" ht="15" customHeight="1" x14ac:dyDescent="0.35">
      <c r="A6" s="14">
        <f>A5+1</f>
        <v>2</v>
      </c>
      <c r="B6" s="198" t="s">
        <v>348</v>
      </c>
      <c r="C6" s="17" t="s">
        <v>11</v>
      </c>
      <c r="D6" s="10">
        <v>500</v>
      </c>
      <c r="E6" s="199"/>
      <c r="F6" s="10">
        <f>SUM(D6:E6)</f>
        <v>500</v>
      </c>
      <c r="G6" s="16"/>
      <c r="H6" s="10">
        <v>550</v>
      </c>
      <c r="I6" s="199"/>
      <c r="J6" s="10">
        <f>SUM(H6:I6)</f>
        <v>550</v>
      </c>
      <c r="K6" s="44">
        <f>J6-F6</f>
        <v>50</v>
      </c>
      <c r="L6" s="8">
        <f>IF(F6="","NEW",K6/F6)</f>
        <v>0.1</v>
      </c>
    </row>
    <row r="7" spans="1:12" ht="15" customHeight="1" x14ac:dyDescent="0.35">
      <c r="A7" s="14">
        <f>A6+1</f>
        <v>3</v>
      </c>
      <c r="B7" s="198" t="s">
        <v>349</v>
      </c>
      <c r="C7" s="17" t="s">
        <v>11</v>
      </c>
      <c r="D7" s="10">
        <v>80</v>
      </c>
      <c r="E7" s="199"/>
      <c r="F7" s="10">
        <f>SUM(D7:E7)</f>
        <v>80</v>
      </c>
      <c r="G7" s="16"/>
      <c r="H7" s="10">
        <v>85</v>
      </c>
      <c r="I7" s="199"/>
      <c r="J7" s="10">
        <f>SUM(H7:I7)</f>
        <v>85</v>
      </c>
      <c r="K7" s="44">
        <f>J7-F7</f>
        <v>5</v>
      </c>
      <c r="L7" s="8">
        <f>IF(F7="","NEW",K7/F7)</f>
        <v>6.25E-2</v>
      </c>
    </row>
    <row r="8" spans="1:12" ht="15" customHeight="1" x14ac:dyDescent="0.35">
      <c r="A8" s="14"/>
      <c r="B8" s="200"/>
      <c r="C8" s="17"/>
      <c r="D8" s="10"/>
      <c r="E8" s="16"/>
      <c r="F8" s="10"/>
      <c r="G8" s="16"/>
      <c r="H8" s="10"/>
      <c r="I8" s="199"/>
      <c r="J8" s="10"/>
      <c r="K8" s="44"/>
      <c r="L8" s="8"/>
    </row>
    <row r="9" spans="1:12" ht="15" customHeight="1" thickBot="1" x14ac:dyDescent="0.4">
      <c r="A9" s="14"/>
      <c r="B9" s="437" t="s">
        <v>350</v>
      </c>
      <c r="C9" s="17"/>
      <c r="D9" s="10"/>
      <c r="E9" s="16"/>
      <c r="F9" s="10"/>
      <c r="G9" s="16"/>
      <c r="H9" s="10"/>
      <c r="I9" s="199"/>
      <c r="J9" s="10"/>
      <c r="K9" s="44"/>
      <c r="L9" s="8"/>
    </row>
    <row r="10" spans="1:12" ht="15" customHeight="1" x14ac:dyDescent="0.35">
      <c r="A10" s="14">
        <f>A7+1</f>
        <v>4</v>
      </c>
      <c r="B10" s="198" t="s">
        <v>347</v>
      </c>
      <c r="C10" s="17" t="s">
        <v>11</v>
      </c>
      <c r="D10" s="10">
        <v>160</v>
      </c>
      <c r="E10" s="199"/>
      <c r="F10" s="10">
        <f>SUM(D10:E10)</f>
        <v>160</v>
      </c>
      <c r="G10" s="16"/>
      <c r="H10" s="10">
        <v>180</v>
      </c>
      <c r="I10" s="199"/>
      <c r="J10" s="10">
        <f>SUM(H10:I10)</f>
        <v>180</v>
      </c>
      <c r="K10" s="44">
        <f>J10-F10</f>
        <v>20</v>
      </c>
      <c r="L10" s="8">
        <f>IF(F10="","NEW",K10/F10)</f>
        <v>0.125</v>
      </c>
    </row>
    <row r="11" spans="1:12" ht="15" customHeight="1" x14ac:dyDescent="0.35">
      <c r="A11" s="14">
        <f>A10+1</f>
        <v>5</v>
      </c>
      <c r="B11" s="198" t="s">
        <v>348</v>
      </c>
      <c r="C11" s="17" t="s">
        <v>11</v>
      </c>
      <c r="D11" s="10">
        <v>320</v>
      </c>
      <c r="E11" s="199"/>
      <c r="F11" s="10">
        <f>SUM(D11:E11)</f>
        <v>320</v>
      </c>
      <c r="G11" s="16"/>
      <c r="H11" s="10">
        <v>360</v>
      </c>
      <c r="I11" s="199"/>
      <c r="J11" s="10">
        <f>SUM(H11:I11)</f>
        <v>360</v>
      </c>
      <c r="K11" s="44">
        <f>J11-F11</f>
        <v>40</v>
      </c>
      <c r="L11" s="8">
        <f>IF(F11="","NEW",K11/F11)</f>
        <v>0.125</v>
      </c>
    </row>
    <row r="12" spans="1:12" ht="15" customHeight="1" x14ac:dyDescent="0.35">
      <c r="A12" s="14">
        <f>A11+1</f>
        <v>6</v>
      </c>
      <c r="B12" s="198" t="s">
        <v>349</v>
      </c>
      <c r="C12" s="17" t="s">
        <v>11</v>
      </c>
      <c r="D12" s="10">
        <v>45</v>
      </c>
      <c r="E12" s="199"/>
      <c r="F12" s="10">
        <f>SUM(D12:E12)</f>
        <v>45</v>
      </c>
      <c r="G12" s="16"/>
      <c r="H12" s="10">
        <v>50</v>
      </c>
      <c r="I12" s="199"/>
      <c r="J12" s="10">
        <f>SUM(H12:I12)</f>
        <v>50</v>
      </c>
      <c r="K12" s="44">
        <f>J12-F12</f>
        <v>5</v>
      </c>
      <c r="L12" s="8">
        <f>IF(F12="","NEW",K12/F12)</f>
        <v>0.1111111111111111</v>
      </c>
    </row>
    <row r="13" spans="1:12" ht="15" customHeight="1" x14ac:dyDescent="0.35">
      <c r="A13" s="14"/>
      <c r="B13" s="200"/>
      <c r="C13" s="17"/>
      <c r="D13" s="10"/>
      <c r="E13" s="199"/>
      <c r="F13" s="10"/>
      <c r="G13" s="16"/>
      <c r="H13" s="10"/>
      <c r="I13" s="199"/>
      <c r="J13" s="10"/>
      <c r="K13" s="44"/>
      <c r="L13" s="8"/>
    </row>
    <row r="14" spans="1:12" ht="15" customHeight="1" thickBot="1" x14ac:dyDescent="0.4">
      <c r="A14" s="14"/>
      <c r="B14" s="437" t="s">
        <v>351</v>
      </c>
      <c r="C14" s="17"/>
      <c r="D14" s="10"/>
      <c r="E14" s="199"/>
      <c r="F14" s="10"/>
      <c r="G14" s="16"/>
      <c r="H14" s="10"/>
      <c r="I14" s="199"/>
      <c r="J14" s="10"/>
      <c r="K14" s="44"/>
      <c r="L14" s="8"/>
    </row>
    <row r="15" spans="1:12" ht="15" customHeight="1" x14ac:dyDescent="0.35">
      <c r="A15" s="14">
        <f>A12+1</f>
        <v>7</v>
      </c>
      <c r="B15" s="198" t="s">
        <v>347</v>
      </c>
      <c r="C15" s="17" t="s">
        <v>11</v>
      </c>
      <c r="D15" s="10">
        <v>100</v>
      </c>
      <c r="E15" s="199"/>
      <c r="F15" s="10">
        <f>SUM(D15:E15)</f>
        <v>100</v>
      </c>
      <c r="G15" s="16"/>
      <c r="H15" s="10">
        <v>120</v>
      </c>
      <c r="I15" s="199"/>
      <c r="J15" s="10">
        <f>SUM(H15:I15)</f>
        <v>120</v>
      </c>
      <c r="K15" s="44">
        <f>J15-F15</f>
        <v>20</v>
      </c>
      <c r="L15" s="8">
        <f>IF(F15="","NEW",K15/F15)</f>
        <v>0.2</v>
      </c>
    </row>
    <row r="16" spans="1:12" ht="15" customHeight="1" x14ac:dyDescent="0.35">
      <c r="A16" s="14">
        <f>A15+1</f>
        <v>8</v>
      </c>
      <c r="B16" s="198" t="s">
        <v>348</v>
      </c>
      <c r="C16" s="17" t="s">
        <v>11</v>
      </c>
      <c r="D16" s="10">
        <v>200</v>
      </c>
      <c r="E16" s="199"/>
      <c r="F16" s="10">
        <f>SUM(D16:E16)</f>
        <v>200</v>
      </c>
      <c r="G16" s="16"/>
      <c r="H16" s="10">
        <v>240</v>
      </c>
      <c r="I16" s="199"/>
      <c r="J16" s="10">
        <f>SUM(H16:I16)</f>
        <v>240</v>
      </c>
      <c r="K16" s="44">
        <f>J16-F16</f>
        <v>40</v>
      </c>
      <c r="L16" s="8">
        <f>IF(F16="","NEW",K16/F16)</f>
        <v>0.2</v>
      </c>
    </row>
    <row r="17" spans="1:15" ht="15" customHeight="1" x14ac:dyDescent="0.35">
      <c r="A17" s="14">
        <f>A16+1</f>
        <v>9</v>
      </c>
      <c r="B17" s="198" t="s">
        <v>349</v>
      </c>
      <c r="C17" s="17" t="s">
        <v>11</v>
      </c>
      <c r="D17" s="10">
        <v>30</v>
      </c>
      <c r="E17" s="199"/>
      <c r="F17" s="10">
        <f>SUM(D17:E17)</f>
        <v>30</v>
      </c>
      <c r="G17" s="16"/>
      <c r="H17" s="10">
        <v>35</v>
      </c>
      <c r="I17" s="199"/>
      <c r="J17" s="10">
        <f>SUM(H17:I17)</f>
        <v>35</v>
      </c>
      <c r="K17" s="44">
        <f>J17-F17</f>
        <v>5</v>
      </c>
      <c r="L17" s="8">
        <f>IF(F17="","NEW",K17/F17)</f>
        <v>0.16666666666666666</v>
      </c>
    </row>
    <row r="18" spans="1:15" x14ac:dyDescent="0.35">
      <c r="A18" s="14">
        <f>A17+1</f>
        <v>10</v>
      </c>
      <c r="B18" s="198" t="s">
        <v>352</v>
      </c>
      <c r="C18" s="17" t="s">
        <v>11</v>
      </c>
      <c r="D18" s="10">
        <v>75</v>
      </c>
      <c r="E18" s="199"/>
      <c r="F18" s="10">
        <f>SUM(D18:E18)</f>
        <v>75</v>
      </c>
      <c r="G18" s="16"/>
      <c r="H18" s="10">
        <v>75</v>
      </c>
      <c r="I18" s="199"/>
      <c r="J18" s="10">
        <f>SUM(H18:I18)</f>
        <v>75</v>
      </c>
      <c r="K18" s="44">
        <f>J18-F18</f>
        <v>0</v>
      </c>
      <c r="L18" s="8">
        <f>IF(F18="","NEW",K18/F18)</f>
        <v>0</v>
      </c>
    </row>
    <row r="19" spans="1:15" ht="15" customHeight="1" x14ac:dyDescent="0.35">
      <c r="A19" s="14"/>
      <c r="B19" s="200"/>
      <c r="C19" s="17"/>
      <c r="D19" s="10"/>
      <c r="E19" s="16"/>
      <c r="F19" s="10"/>
      <c r="G19" s="16"/>
      <c r="H19" s="10"/>
      <c r="I19" s="199"/>
      <c r="J19" s="10"/>
      <c r="K19" s="201"/>
      <c r="L19" s="8"/>
    </row>
    <row r="20" spans="1:15" ht="15" customHeight="1" thickBot="1" x14ac:dyDescent="0.4">
      <c r="A20" s="14"/>
      <c r="B20" s="437" t="s">
        <v>353</v>
      </c>
      <c r="C20" s="17"/>
      <c r="D20" s="10"/>
      <c r="E20" s="16"/>
      <c r="F20" s="10"/>
      <c r="G20" s="16"/>
      <c r="H20" s="10"/>
      <c r="I20" s="199"/>
      <c r="J20" s="10"/>
      <c r="K20" s="201"/>
      <c r="L20" s="8"/>
    </row>
    <row r="21" spans="1:15" ht="15" customHeight="1" x14ac:dyDescent="0.35">
      <c r="A21" s="14">
        <f>A18+1</f>
        <v>11</v>
      </c>
      <c r="B21" s="198" t="s">
        <v>347</v>
      </c>
      <c r="C21" s="17" t="s">
        <v>11</v>
      </c>
      <c r="D21" s="10">
        <v>60</v>
      </c>
      <c r="E21" s="16"/>
      <c r="F21" s="10">
        <f>SUM(D21:E21)</f>
        <v>60</v>
      </c>
      <c r="G21" s="16"/>
      <c r="H21" s="10">
        <v>70</v>
      </c>
      <c r="I21" s="199"/>
      <c r="J21" s="10">
        <f>SUM(H21:I21)</f>
        <v>70</v>
      </c>
      <c r="K21" s="44">
        <f>J21-F21</f>
        <v>10</v>
      </c>
      <c r="L21" s="8">
        <f>IF(F21="","NEW",K21/F21)</f>
        <v>0.16666666666666666</v>
      </c>
    </row>
    <row r="22" spans="1:15" ht="15" customHeight="1" x14ac:dyDescent="0.35">
      <c r="A22" s="14">
        <f>A21+1</f>
        <v>12</v>
      </c>
      <c r="B22" s="198" t="s">
        <v>348</v>
      </c>
      <c r="C22" s="17" t="s">
        <v>11</v>
      </c>
      <c r="D22" s="10">
        <v>120</v>
      </c>
      <c r="E22" s="16"/>
      <c r="F22" s="10">
        <f>SUM(D22:E22)</f>
        <v>120</v>
      </c>
      <c r="G22" s="16"/>
      <c r="H22" s="10">
        <v>140</v>
      </c>
      <c r="I22" s="199"/>
      <c r="J22" s="10">
        <f>SUM(H22:I22)</f>
        <v>140</v>
      </c>
      <c r="K22" s="44">
        <f>J22-F22</f>
        <v>20</v>
      </c>
      <c r="L22" s="8">
        <f>IF(F22="","NEW",K22/F22)</f>
        <v>0.16666666666666666</v>
      </c>
    </row>
    <row r="23" spans="1:15" ht="15" customHeight="1" x14ac:dyDescent="0.35">
      <c r="A23" s="14">
        <f>A22+1</f>
        <v>13</v>
      </c>
      <c r="B23" s="198" t="s">
        <v>349</v>
      </c>
      <c r="C23" s="17" t="s">
        <v>11</v>
      </c>
      <c r="D23" s="10">
        <v>20</v>
      </c>
      <c r="E23" s="91"/>
      <c r="F23" s="10">
        <f>SUM(D23:E23)</f>
        <v>20</v>
      </c>
      <c r="G23" s="16"/>
      <c r="H23" s="10">
        <v>25</v>
      </c>
      <c r="I23" s="199"/>
      <c r="J23" s="10">
        <f>SUM(H23:I23)</f>
        <v>25</v>
      </c>
      <c r="K23" s="44">
        <f>J23-F23</f>
        <v>5</v>
      </c>
      <c r="L23" s="8">
        <f>IF(F23="","NEW",K23/F23)</f>
        <v>0.25</v>
      </c>
    </row>
    <row r="24" spans="1:15" x14ac:dyDescent="0.35">
      <c r="A24" s="14">
        <f>A23+1</f>
        <v>14</v>
      </c>
      <c r="B24" s="198" t="s">
        <v>352</v>
      </c>
      <c r="C24" s="17" t="s">
        <v>11</v>
      </c>
      <c r="D24" s="10">
        <v>50</v>
      </c>
      <c r="E24" s="199"/>
      <c r="F24" s="10">
        <f>SUM(D24:E24)</f>
        <v>50</v>
      </c>
      <c r="G24" s="16"/>
      <c r="H24" s="10">
        <v>50</v>
      </c>
      <c r="I24" s="199"/>
      <c r="J24" s="10">
        <f>SUM(H24:I24)</f>
        <v>50</v>
      </c>
      <c r="K24" s="44">
        <f>J24-F24</f>
        <v>0</v>
      </c>
      <c r="L24" s="8">
        <f>IF(F24="","NEW",K24/F24)</f>
        <v>0</v>
      </c>
    </row>
    <row r="25" spans="1:15" ht="15" customHeight="1" x14ac:dyDescent="0.35">
      <c r="A25" s="14"/>
      <c r="B25" s="200"/>
      <c r="C25" s="17"/>
      <c r="D25" s="10"/>
      <c r="E25" s="16"/>
      <c r="F25" s="10"/>
      <c r="G25" s="16"/>
      <c r="H25" s="10"/>
      <c r="I25" s="199"/>
      <c r="J25" s="10"/>
      <c r="K25" s="201"/>
      <c r="L25" s="8"/>
    </row>
    <row r="26" spans="1:15" ht="15" customHeight="1" thickBot="1" x14ac:dyDescent="0.4">
      <c r="A26" s="14"/>
      <c r="B26" s="437" t="s">
        <v>354</v>
      </c>
      <c r="C26" s="17"/>
      <c r="D26" s="10"/>
      <c r="E26" s="16"/>
      <c r="F26" s="10"/>
      <c r="G26" s="16"/>
      <c r="H26" s="10"/>
      <c r="I26" s="199"/>
      <c r="J26" s="10"/>
      <c r="K26" s="201"/>
      <c r="L26" s="8"/>
    </row>
    <row r="27" spans="1:15" x14ac:dyDescent="0.35">
      <c r="A27" s="14">
        <f>A24+1</f>
        <v>15</v>
      </c>
      <c r="B27" s="198" t="s">
        <v>347</v>
      </c>
      <c r="C27" s="17" t="s">
        <v>11</v>
      </c>
      <c r="D27" s="10">
        <v>40</v>
      </c>
      <c r="E27" s="202"/>
      <c r="F27" s="10">
        <f>SUM(D27:E27)</f>
        <v>40</v>
      </c>
      <c r="G27" s="16"/>
      <c r="H27" s="10">
        <v>45</v>
      </c>
      <c r="I27" s="199"/>
      <c r="J27" s="10">
        <f>SUM(H27:I27)</f>
        <v>45</v>
      </c>
      <c r="K27" s="44">
        <f>J27-F27</f>
        <v>5</v>
      </c>
      <c r="L27" s="8">
        <f>IF(F27="","NEW",K27/F27)</f>
        <v>0.125</v>
      </c>
      <c r="O27" s="6"/>
    </row>
    <row r="28" spans="1:15" x14ac:dyDescent="0.35">
      <c r="A28" s="14">
        <f>A27+1</f>
        <v>16</v>
      </c>
      <c r="B28" s="198" t="s">
        <v>348</v>
      </c>
      <c r="C28" s="17" t="s">
        <v>11</v>
      </c>
      <c r="D28" s="10">
        <v>80</v>
      </c>
      <c r="E28" s="202"/>
      <c r="F28" s="10">
        <f>SUM(D28:E28)</f>
        <v>80</v>
      </c>
      <c r="G28" s="16"/>
      <c r="H28" s="10">
        <v>90</v>
      </c>
      <c r="I28" s="199"/>
      <c r="J28" s="10">
        <f>SUM(H28:I28)</f>
        <v>90</v>
      </c>
      <c r="K28" s="44">
        <f>J28-F28</f>
        <v>10</v>
      </c>
      <c r="L28" s="8">
        <f>IF(F28="","NEW",K28/F28)</f>
        <v>0.125</v>
      </c>
      <c r="O28" s="6"/>
    </row>
    <row r="29" spans="1:15" ht="15" customHeight="1" x14ac:dyDescent="0.35">
      <c r="A29" s="14">
        <f>A28+1</f>
        <v>17</v>
      </c>
      <c r="B29" s="198" t="s">
        <v>349</v>
      </c>
      <c r="C29" s="17" t="s">
        <v>11</v>
      </c>
      <c r="D29" s="10">
        <v>15</v>
      </c>
      <c r="E29" s="91"/>
      <c r="F29" s="10">
        <f>SUM(D29:E29)</f>
        <v>15</v>
      </c>
      <c r="G29" s="16"/>
      <c r="H29" s="10">
        <v>15</v>
      </c>
      <c r="I29" s="199"/>
      <c r="J29" s="10">
        <f>SUM(H29:I29)</f>
        <v>15</v>
      </c>
      <c r="K29" s="44">
        <f>J29-F29</f>
        <v>0</v>
      </c>
      <c r="L29" s="8">
        <f>IF(F29="","NEW",K29/F29)</f>
        <v>0</v>
      </c>
      <c r="O29" s="6"/>
    </row>
    <row r="30" spans="1:15" ht="15" customHeight="1" x14ac:dyDescent="0.35">
      <c r="A30" s="14"/>
      <c r="B30" s="198"/>
      <c r="C30" s="17"/>
      <c r="D30" s="10"/>
      <c r="E30" s="16"/>
      <c r="F30" s="10"/>
      <c r="G30" s="16"/>
      <c r="H30" s="10"/>
      <c r="I30" s="199"/>
      <c r="J30" s="10"/>
      <c r="K30" s="44"/>
      <c r="L30" s="8"/>
      <c r="O30" s="6"/>
    </row>
    <row r="31" spans="1:15" ht="15" customHeight="1" thickBot="1" x14ac:dyDescent="0.4">
      <c r="A31" s="14"/>
      <c r="B31" s="437" t="s">
        <v>355</v>
      </c>
      <c r="C31" s="17"/>
      <c r="D31" s="10"/>
      <c r="E31" s="16"/>
      <c r="F31" s="10"/>
      <c r="G31" s="16"/>
      <c r="H31" s="10"/>
      <c r="I31" s="199"/>
      <c r="J31" s="10"/>
      <c r="K31" s="44"/>
      <c r="L31" s="8"/>
      <c r="O31" s="6"/>
    </row>
    <row r="32" spans="1:15" ht="15" customHeight="1" x14ac:dyDescent="0.35">
      <c r="A32" s="14">
        <f>A29+1</f>
        <v>18</v>
      </c>
      <c r="B32" s="198" t="s">
        <v>356</v>
      </c>
      <c r="C32" s="17" t="s">
        <v>11</v>
      </c>
      <c r="D32" s="10">
        <v>20</v>
      </c>
      <c r="E32" s="16"/>
      <c r="F32" s="10">
        <f>SUM(D32:E32)</f>
        <v>20</v>
      </c>
      <c r="G32" s="16"/>
      <c r="H32" s="10">
        <v>25</v>
      </c>
      <c r="I32" s="199"/>
      <c r="J32" s="10">
        <f>SUM(H32:I32)</f>
        <v>25</v>
      </c>
      <c r="K32" s="44">
        <f>J32-F32</f>
        <v>5</v>
      </c>
      <c r="L32" s="8">
        <f>IF(F32="","NEW",K32/F32)</f>
        <v>0.25</v>
      </c>
      <c r="O32" s="6"/>
    </row>
    <row r="33" spans="1:15" ht="15" customHeight="1" x14ac:dyDescent="0.35">
      <c r="A33" s="14">
        <f>A32+1</f>
        <v>19</v>
      </c>
      <c r="B33" s="198" t="s">
        <v>357</v>
      </c>
      <c r="C33" s="17" t="s">
        <v>11</v>
      </c>
      <c r="D33" s="10">
        <v>40</v>
      </c>
      <c r="E33" s="16"/>
      <c r="F33" s="10">
        <f>SUM(D33:E33)</f>
        <v>40</v>
      </c>
      <c r="G33" s="16"/>
      <c r="H33" s="10">
        <v>45</v>
      </c>
      <c r="I33" s="199"/>
      <c r="J33" s="10">
        <f>SUM(H33:I33)</f>
        <v>45</v>
      </c>
      <c r="K33" s="44">
        <f>J33-F33</f>
        <v>5</v>
      </c>
      <c r="L33" s="8">
        <f>IF(F33="","NEW",K33/F33)</f>
        <v>0.125</v>
      </c>
      <c r="O33" s="6"/>
    </row>
    <row r="34" spans="1:15" ht="15" customHeight="1" x14ac:dyDescent="0.35">
      <c r="A34" s="14">
        <f>A33+1</f>
        <v>20</v>
      </c>
      <c r="B34" s="198" t="s">
        <v>358</v>
      </c>
      <c r="C34" s="17" t="s">
        <v>11</v>
      </c>
      <c r="D34" s="10">
        <v>60</v>
      </c>
      <c r="E34" s="16"/>
      <c r="F34" s="10">
        <f>SUM(D34:E34)</f>
        <v>60</v>
      </c>
      <c r="G34" s="16"/>
      <c r="H34" s="10">
        <v>70</v>
      </c>
      <c r="I34" s="199"/>
      <c r="J34" s="10">
        <f>SUM(H34:I34)</f>
        <v>70</v>
      </c>
      <c r="K34" s="44">
        <f>J34-F34</f>
        <v>10</v>
      </c>
      <c r="L34" s="8">
        <f>IF(F34="","NEW",K34/F34)</f>
        <v>0.16666666666666666</v>
      </c>
      <c r="O34" s="6"/>
    </row>
    <row r="35" spans="1:15" ht="15" customHeight="1" x14ac:dyDescent="0.35">
      <c r="A35" s="14"/>
      <c r="B35" s="198"/>
      <c r="C35" s="17"/>
      <c r="D35" s="10"/>
      <c r="E35" s="16"/>
      <c r="F35" s="10"/>
      <c r="G35" s="16"/>
      <c r="H35" s="10"/>
      <c r="I35" s="199"/>
      <c r="J35" s="10"/>
      <c r="K35" s="44"/>
      <c r="L35" s="8"/>
      <c r="O35" s="6"/>
    </row>
    <row r="36" spans="1:15" ht="15" customHeight="1" thickBot="1" x14ac:dyDescent="0.4">
      <c r="A36" s="14"/>
      <c r="B36" s="437" t="s">
        <v>359</v>
      </c>
      <c r="C36" s="17"/>
      <c r="D36" s="10"/>
      <c r="E36" s="16"/>
      <c r="F36" s="10"/>
      <c r="G36" s="16"/>
      <c r="H36" s="10"/>
      <c r="I36" s="199"/>
      <c r="J36" s="10"/>
      <c r="K36" s="201"/>
      <c r="L36" s="8"/>
      <c r="O36" s="6"/>
    </row>
    <row r="37" spans="1:15" ht="15" customHeight="1" x14ac:dyDescent="0.35">
      <c r="A37" s="14">
        <f>A34+1</f>
        <v>21</v>
      </c>
      <c r="B37" s="13" t="s">
        <v>360</v>
      </c>
      <c r="C37" s="17" t="s">
        <v>11</v>
      </c>
      <c r="D37" s="10">
        <v>25</v>
      </c>
      <c r="E37" s="16">
        <f>ROUND(D37*0.2,2)</f>
        <v>5</v>
      </c>
      <c r="F37" s="10">
        <f>SUM(D37:E37)</f>
        <v>30</v>
      </c>
      <c r="G37" s="16"/>
      <c r="H37" s="10">
        <v>25</v>
      </c>
      <c r="I37" s="16">
        <f>ROUND(H37*0.2,2)</f>
        <v>5</v>
      </c>
      <c r="J37" s="10">
        <f>SUM(H37:I37)</f>
        <v>30</v>
      </c>
      <c r="K37" s="44">
        <f>J37-F37</f>
        <v>0</v>
      </c>
      <c r="L37" s="8">
        <f>IF(F37="","NEW",K37/F37)</f>
        <v>0</v>
      </c>
      <c r="O37" s="6"/>
    </row>
    <row r="38" spans="1:15" ht="15" customHeight="1" x14ac:dyDescent="0.35">
      <c r="A38" s="14">
        <f>A37+1</f>
        <v>22</v>
      </c>
      <c r="B38" s="13" t="s">
        <v>361</v>
      </c>
      <c r="C38" s="17" t="s">
        <v>11</v>
      </c>
      <c r="D38" s="10">
        <v>25</v>
      </c>
      <c r="E38" s="16">
        <f>ROUND(D38*0.2,2)</f>
        <v>5</v>
      </c>
      <c r="F38" s="10">
        <f>SUM(D38:E38)</f>
        <v>30</v>
      </c>
      <c r="G38" s="16"/>
      <c r="H38" s="10">
        <v>25</v>
      </c>
      <c r="I38" s="16">
        <f>ROUND(H38*0.2,2)</f>
        <v>5</v>
      </c>
      <c r="J38" s="10">
        <f>SUM(H38:I38)</f>
        <v>30</v>
      </c>
      <c r="K38" s="44">
        <f>J38-F38</f>
        <v>0</v>
      </c>
      <c r="L38" s="8">
        <f>IF(F38="","NEW",K38/F38)</f>
        <v>0</v>
      </c>
      <c r="O38" s="6"/>
    </row>
    <row r="39" spans="1:15" ht="15" customHeight="1" x14ac:dyDescent="0.35">
      <c r="A39" s="14">
        <f t="shared" ref="A39:A43" si="0">A38+1</f>
        <v>23</v>
      </c>
      <c r="B39" s="13" t="s">
        <v>362</v>
      </c>
      <c r="C39" s="17" t="s">
        <v>11</v>
      </c>
      <c r="D39" s="203" t="s">
        <v>363</v>
      </c>
      <c r="E39" s="16"/>
      <c r="F39" s="203" t="s">
        <v>363</v>
      </c>
      <c r="G39" s="16"/>
      <c r="H39" s="203" t="s">
        <v>363</v>
      </c>
      <c r="I39" s="204"/>
      <c r="J39" s="203" t="s">
        <v>363</v>
      </c>
      <c r="K39" s="44"/>
      <c r="L39" s="8"/>
      <c r="O39" s="6"/>
    </row>
    <row r="40" spans="1:15" x14ac:dyDescent="0.35">
      <c r="A40" s="14">
        <f t="shared" si="0"/>
        <v>24</v>
      </c>
      <c r="B40" s="205" t="s">
        <v>364</v>
      </c>
      <c r="C40" s="17" t="s">
        <v>11</v>
      </c>
      <c r="D40" s="203" t="s">
        <v>363</v>
      </c>
      <c r="E40" s="16"/>
      <c r="F40" s="203" t="s">
        <v>363</v>
      </c>
      <c r="G40" s="16"/>
      <c r="H40" s="203" t="s">
        <v>363</v>
      </c>
      <c r="I40" s="16"/>
      <c r="J40" s="203" t="s">
        <v>363</v>
      </c>
      <c r="K40" s="44"/>
      <c r="L40" s="8"/>
      <c r="O40" s="6"/>
    </row>
    <row r="41" spans="1:15" x14ac:dyDescent="0.35">
      <c r="A41" s="14">
        <f t="shared" si="0"/>
        <v>25</v>
      </c>
      <c r="B41" s="205" t="s">
        <v>365</v>
      </c>
      <c r="C41" s="17" t="s">
        <v>11</v>
      </c>
      <c r="D41" s="203" t="s">
        <v>363</v>
      </c>
      <c r="E41" s="16"/>
      <c r="F41" s="203" t="s">
        <v>363</v>
      </c>
      <c r="G41" s="16"/>
      <c r="H41" s="203" t="s">
        <v>363</v>
      </c>
      <c r="I41" s="16"/>
      <c r="J41" s="203" t="s">
        <v>363</v>
      </c>
      <c r="K41" s="44"/>
      <c r="L41" s="8"/>
      <c r="O41" s="6"/>
    </row>
    <row r="42" spans="1:15" x14ac:dyDescent="0.35">
      <c r="A42" s="14">
        <f t="shared" si="0"/>
        <v>26</v>
      </c>
      <c r="B42" s="205" t="s">
        <v>366</v>
      </c>
      <c r="C42" s="17" t="s">
        <v>11</v>
      </c>
      <c r="D42" s="203">
        <v>100</v>
      </c>
      <c r="E42" s="16">
        <f>ROUND(D42*0.2,2)</f>
        <v>20</v>
      </c>
      <c r="F42" s="10">
        <f>SUM(D42:E42)</f>
        <v>120</v>
      </c>
      <c r="G42" s="16"/>
      <c r="H42" s="203">
        <v>100</v>
      </c>
      <c r="I42" s="16">
        <f>ROUND(H42*0.2,2)</f>
        <v>20</v>
      </c>
      <c r="J42" s="10">
        <f>SUM(H42:I42)</f>
        <v>120</v>
      </c>
      <c r="K42" s="44">
        <f>J42-F42</f>
        <v>0</v>
      </c>
      <c r="L42" s="8">
        <f>IF(F42="","NEW",K42/F42)</f>
        <v>0</v>
      </c>
      <c r="O42" s="6"/>
    </row>
    <row r="43" spans="1:15" x14ac:dyDescent="0.35">
      <c r="A43" s="14">
        <f t="shared" si="0"/>
        <v>27</v>
      </c>
      <c r="B43" s="205" t="s">
        <v>367</v>
      </c>
      <c r="C43" s="17" t="s">
        <v>11</v>
      </c>
      <c r="D43" s="203">
        <v>100</v>
      </c>
      <c r="E43" s="16">
        <f>ROUND(D43*0.2,2)</f>
        <v>20</v>
      </c>
      <c r="F43" s="10">
        <f>SUM(D43:E43)</f>
        <v>120</v>
      </c>
      <c r="G43" s="16"/>
      <c r="H43" s="203">
        <v>100</v>
      </c>
      <c r="I43" s="16">
        <f>ROUND(H43*0.2,2)</f>
        <v>20</v>
      </c>
      <c r="J43" s="203">
        <f>SUM(H43:I43)</f>
        <v>120</v>
      </c>
      <c r="K43" s="44">
        <f>J43-F43</f>
        <v>0</v>
      </c>
      <c r="L43" s="8">
        <f>IF(F43="","NEW",K43/F43)</f>
        <v>0</v>
      </c>
      <c r="O43" s="6"/>
    </row>
    <row r="44" spans="1:15" x14ac:dyDescent="0.35">
      <c r="A44" s="14"/>
      <c r="B44" s="206"/>
      <c r="C44" s="17"/>
      <c r="D44" s="203"/>
      <c r="E44" s="16"/>
      <c r="F44" s="203"/>
      <c r="G44" s="16"/>
      <c r="H44" s="203"/>
      <c r="I44" s="16"/>
      <c r="J44" s="203"/>
      <c r="K44" s="44"/>
      <c r="L44" s="8"/>
      <c r="O44" s="6"/>
    </row>
    <row r="45" spans="1:15" ht="15" customHeight="1" thickBot="1" x14ac:dyDescent="0.4">
      <c r="A45" s="207"/>
      <c r="B45" s="437" t="s">
        <v>368</v>
      </c>
      <c r="C45" s="17"/>
      <c r="D45" s="10"/>
      <c r="E45" s="10"/>
      <c r="F45" s="10"/>
      <c r="G45" s="10"/>
      <c r="H45" s="10"/>
      <c r="I45" s="10"/>
      <c r="J45" s="10"/>
      <c r="K45" s="20"/>
      <c r="L45" s="8"/>
    </row>
    <row r="46" spans="1:15" x14ac:dyDescent="0.35">
      <c r="A46" s="14">
        <f>A43+1</f>
        <v>28</v>
      </c>
      <c r="B46" s="205" t="s">
        <v>369</v>
      </c>
      <c r="C46" s="17" t="s">
        <v>11</v>
      </c>
      <c r="D46" s="10">
        <v>80</v>
      </c>
      <c r="E46" s="10"/>
      <c r="F46" s="10">
        <f>D46+E46</f>
        <v>80</v>
      </c>
      <c r="G46" s="10"/>
      <c r="H46" s="10">
        <v>90</v>
      </c>
      <c r="I46" s="10"/>
      <c r="J46" s="10">
        <f>H46+I46</f>
        <v>90</v>
      </c>
      <c r="K46" s="44">
        <f>J46-F46</f>
        <v>10</v>
      </c>
      <c r="L46" s="8">
        <f>IF(F46="","NEW",K46/F46)</f>
        <v>0.125</v>
      </c>
    </row>
    <row r="47" spans="1:15" x14ac:dyDescent="0.35">
      <c r="A47" s="14">
        <f>A46+1</f>
        <v>29</v>
      </c>
      <c r="B47" s="205" t="s">
        <v>370</v>
      </c>
      <c r="C47" s="17" t="s">
        <v>11</v>
      </c>
      <c r="D47" s="10">
        <v>160</v>
      </c>
      <c r="E47" s="10"/>
      <c r="F47" s="10">
        <f>D47+E47</f>
        <v>160</v>
      </c>
      <c r="G47" s="10"/>
      <c r="H47" s="10">
        <v>180</v>
      </c>
      <c r="I47" s="10"/>
      <c r="J47" s="10">
        <f>H47+I47</f>
        <v>180</v>
      </c>
      <c r="K47" s="44">
        <f>J47-F47</f>
        <v>20</v>
      </c>
      <c r="L47" s="8">
        <f>IF(F47="","NEW",K47/F47)</f>
        <v>0.125</v>
      </c>
    </row>
    <row r="48" spans="1:15" x14ac:dyDescent="0.35">
      <c r="A48" s="14">
        <f>A47+1</f>
        <v>30</v>
      </c>
      <c r="B48" s="205" t="s">
        <v>371</v>
      </c>
      <c r="C48" s="17" t="s">
        <v>11</v>
      </c>
      <c r="D48" s="10">
        <v>110</v>
      </c>
      <c r="E48" s="10"/>
      <c r="F48" s="10">
        <f>D48+E48</f>
        <v>110</v>
      </c>
      <c r="G48" s="10"/>
      <c r="H48" s="10">
        <v>120</v>
      </c>
      <c r="I48" s="10"/>
      <c r="J48" s="10">
        <f>H48+I48</f>
        <v>120</v>
      </c>
      <c r="K48" s="44">
        <f>J48-F48</f>
        <v>10</v>
      </c>
      <c r="L48" s="8">
        <f>IF(F48="","NEW",K48/F48)</f>
        <v>9.0909090909090912E-2</v>
      </c>
    </row>
    <row r="49" spans="1:15" x14ac:dyDescent="0.35">
      <c r="A49" s="14">
        <f>A48+1</f>
        <v>31</v>
      </c>
      <c r="B49" s="205" t="s">
        <v>372</v>
      </c>
      <c r="C49" s="17" t="s">
        <v>11</v>
      </c>
      <c r="D49" s="10">
        <v>220</v>
      </c>
      <c r="E49" s="10"/>
      <c r="F49" s="10">
        <f>D49+E49</f>
        <v>220</v>
      </c>
      <c r="G49" s="10"/>
      <c r="H49" s="10">
        <v>240</v>
      </c>
      <c r="I49" s="10"/>
      <c r="J49" s="10">
        <f>H49+I49</f>
        <v>240</v>
      </c>
      <c r="K49" s="44">
        <f>J49-F49</f>
        <v>20</v>
      </c>
      <c r="L49" s="8">
        <f>IF(F49="","NEW",K49/F49)</f>
        <v>9.0909090909090912E-2</v>
      </c>
    </row>
    <row r="50" spans="1:15" ht="15" customHeight="1" x14ac:dyDescent="0.35">
      <c r="A50" s="14"/>
      <c r="B50" s="13"/>
      <c r="C50" s="17"/>
      <c r="D50" s="16"/>
      <c r="E50" s="16"/>
      <c r="F50" s="16"/>
      <c r="G50" s="16"/>
      <c r="H50" s="16"/>
      <c r="I50" s="16"/>
      <c r="J50" s="16"/>
      <c r="K50" s="201"/>
      <c r="L50" s="8"/>
      <c r="O50" s="6"/>
    </row>
    <row r="51" spans="1:15" ht="15" customHeight="1" thickBot="1" x14ac:dyDescent="0.4">
      <c r="A51" s="14"/>
      <c r="B51" s="435" t="s">
        <v>373</v>
      </c>
      <c r="C51" s="17"/>
      <c r="D51" s="10"/>
      <c r="E51" s="10"/>
      <c r="F51" s="10"/>
      <c r="G51" s="208"/>
      <c r="H51" s="10"/>
      <c r="I51" s="10"/>
      <c r="J51" s="10"/>
      <c r="K51" s="44"/>
      <c r="L51" s="8"/>
      <c r="O51" s="6"/>
    </row>
    <row r="52" spans="1:15" ht="15" customHeight="1" thickTop="1" thickBot="1" x14ac:dyDescent="0.4">
      <c r="A52" s="14"/>
      <c r="B52" s="438" t="s">
        <v>374</v>
      </c>
      <c r="C52" s="17"/>
      <c r="D52" s="10"/>
      <c r="E52" s="10"/>
      <c r="F52" s="10"/>
      <c r="G52" s="208"/>
      <c r="H52" s="10"/>
      <c r="I52" s="10"/>
      <c r="J52" s="10"/>
      <c r="K52" s="44"/>
      <c r="L52" s="8"/>
      <c r="O52" s="6"/>
    </row>
    <row r="53" spans="1:15" ht="15" customHeight="1" x14ac:dyDescent="0.35">
      <c r="A53" s="14">
        <f>A49+1</f>
        <v>32</v>
      </c>
      <c r="B53" s="198" t="s">
        <v>347</v>
      </c>
      <c r="C53" s="17" t="s">
        <v>11</v>
      </c>
      <c r="D53" s="10">
        <v>220</v>
      </c>
      <c r="E53" s="10"/>
      <c r="F53" s="10">
        <f>SUM(D53:E53)</f>
        <v>220</v>
      </c>
      <c r="G53" s="203"/>
      <c r="H53" s="10">
        <v>240</v>
      </c>
      <c r="I53" s="10"/>
      <c r="J53" s="10">
        <f>SUM(H53:I53)</f>
        <v>240</v>
      </c>
      <c r="K53" s="44">
        <f>J53-F53</f>
        <v>20</v>
      </c>
      <c r="L53" s="8">
        <f>IF(F53="","NEW",K53/F53)</f>
        <v>9.0909090909090912E-2</v>
      </c>
    </row>
    <row r="54" spans="1:15" ht="15" customHeight="1" x14ac:dyDescent="0.35">
      <c r="A54" s="14">
        <f>A53+1</f>
        <v>33</v>
      </c>
      <c r="B54" s="198" t="s">
        <v>348</v>
      </c>
      <c r="C54" s="17" t="s">
        <v>11</v>
      </c>
      <c r="D54" s="10">
        <v>390</v>
      </c>
      <c r="E54" s="10"/>
      <c r="F54" s="10">
        <f>SUM(D54:E54)</f>
        <v>390</v>
      </c>
      <c r="G54" s="203"/>
      <c r="H54" s="10">
        <v>400</v>
      </c>
      <c r="I54" s="10"/>
      <c r="J54" s="10">
        <f>SUM(H54:I54)</f>
        <v>400</v>
      </c>
      <c r="K54" s="44">
        <f>J54-F54</f>
        <v>10</v>
      </c>
      <c r="L54" s="8">
        <f>IF(F54="","NEW",K54/F54)</f>
        <v>2.564102564102564E-2</v>
      </c>
    </row>
    <row r="55" spans="1:15" ht="15" customHeight="1" x14ac:dyDescent="0.35">
      <c r="A55" s="14">
        <f>A54+1</f>
        <v>34</v>
      </c>
      <c r="B55" s="198" t="s">
        <v>349</v>
      </c>
      <c r="C55" s="17" t="s">
        <v>11</v>
      </c>
      <c r="D55" s="10">
        <v>60</v>
      </c>
      <c r="E55" s="10"/>
      <c r="F55" s="10">
        <f>SUM(D55:E55)</f>
        <v>60</v>
      </c>
      <c r="G55" s="203"/>
      <c r="H55" s="10">
        <v>65</v>
      </c>
      <c r="I55" s="10"/>
      <c r="J55" s="10">
        <f>SUM(H55:I55)</f>
        <v>65</v>
      </c>
      <c r="K55" s="44">
        <f>J55-F55</f>
        <v>5</v>
      </c>
      <c r="L55" s="8">
        <f>IF(F55="","NEW",K55/F55)</f>
        <v>8.3333333333333329E-2</v>
      </c>
    </row>
    <row r="56" spans="1:15" ht="15" customHeight="1" x14ac:dyDescent="0.35">
      <c r="A56" s="14"/>
      <c r="B56" s="198"/>
      <c r="C56" s="17"/>
      <c r="D56" s="10"/>
      <c r="E56" s="10"/>
      <c r="F56" s="10"/>
      <c r="G56" s="203"/>
      <c r="H56" s="10"/>
      <c r="I56" s="10"/>
      <c r="J56" s="10"/>
      <c r="K56" s="44"/>
      <c r="L56" s="8"/>
    </row>
    <row r="57" spans="1:15" ht="15" customHeight="1" thickBot="1" x14ac:dyDescent="0.4">
      <c r="A57" s="14"/>
      <c r="B57" s="437" t="s">
        <v>375</v>
      </c>
      <c r="C57" s="17"/>
      <c r="D57" s="10"/>
      <c r="E57" s="10"/>
      <c r="F57" s="10"/>
      <c r="G57" s="203"/>
      <c r="H57" s="10"/>
      <c r="I57" s="10"/>
      <c r="J57" s="10"/>
      <c r="K57" s="44"/>
      <c r="L57" s="8"/>
    </row>
    <row r="58" spans="1:15" ht="15" customHeight="1" x14ac:dyDescent="0.35">
      <c r="A58" s="14">
        <f>A55+1</f>
        <v>35</v>
      </c>
      <c r="B58" s="198" t="s">
        <v>347</v>
      </c>
      <c r="C58" s="17" t="s">
        <v>11</v>
      </c>
      <c r="D58" s="10">
        <v>160</v>
      </c>
      <c r="E58" s="10"/>
      <c r="F58" s="10">
        <f>SUM(D58:E58)</f>
        <v>160</v>
      </c>
      <c r="G58" s="203"/>
      <c r="H58" s="10">
        <v>180</v>
      </c>
      <c r="I58" s="10"/>
      <c r="J58" s="10">
        <f>SUM(H58:I58)</f>
        <v>180</v>
      </c>
      <c r="K58" s="44">
        <f>J58-F58</f>
        <v>20</v>
      </c>
      <c r="L58" s="8">
        <f>IF(F58="","NEW",K58/F58)</f>
        <v>0.125</v>
      </c>
    </row>
    <row r="59" spans="1:15" ht="15" customHeight="1" x14ac:dyDescent="0.35">
      <c r="A59" s="14">
        <f>A58+1</f>
        <v>36</v>
      </c>
      <c r="B59" s="198" t="s">
        <v>348</v>
      </c>
      <c r="C59" s="17" t="s">
        <v>11</v>
      </c>
      <c r="D59" s="10">
        <v>320</v>
      </c>
      <c r="E59" s="10"/>
      <c r="F59" s="10">
        <f>SUM(D59:E59)</f>
        <v>320</v>
      </c>
      <c r="G59" s="203"/>
      <c r="H59" s="10">
        <v>360</v>
      </c>
      <c r="I59" s="10"/>
      <c r="J59" s="10">
        <f>SUM(H59:I59)</f>
        <v>360</v>
      </c>
      <c r="K59" s="44">
        <f>J59-F59</f>
        <v>40</v>
      </c>
      <c r="L59" s="8">
        <f>IF(F59="","NEW",K59/F59)</f>
        <v>0.125</v>
      </c>
    </row>
    <row r="60" spans="1:15" ht="15" customHeight="1" x14ac:dyDescent="0.35">
      <c r="A60" s="14">
        <f>A59+1</f>
        <v>37</v>
      </c>
      <c r="B60" s="198" t="s">
        <v>349</v>
      </c>
      <c r="C60" s="17" t="s">
        <v>11</v>
      </c>
      <c r="D60" s="10">
        <v>45</v>
      </c>
      <c r="E60" s="10"/>
      <c r="F60" s="10">
        <f>SUM(D60:E60)</f>
        <v>45</v>
      </c>
      <c r="G60" s="203"/>
      <c r="H60" s="10">
        <v>50</v>
      </c>
      <c r="I60" s="10"/>
      <c r="J60" s="10">
        <f>SUM(H60:I60)</f>
        <v>50</v>
      </c>
      <c r="K60" s="44">
        <f>J60-F60</f>
        <v>5</v>
      </c>
      <c r="L60" s="8">
        <f>IF(F60="","NEW",K60/F60)</f>
        <v>0.1111111111111111</v>
      </c>
    </row>
    <row r="61" spans="1:15" ht="15" customHeight="1" x14ac:dyDescent="0.35">
      <c r="A61" s="14"/>
      <c r="B61" s="198"/>
      <c r="C61" s="17"/>
      <c r="D61" s="10"/>
      <c r="E61" s="10"/>
      <c r="F61" s="10"/>
      <c r="G61" s="203"/>
      <c r="H61" s="10"/>
      <c r="I61" s="10"/>
      <c r="J61" s="10"/>
      <c r="K61" s="44"/>
      <c r="L61" s="8"/>
    </row>
    <row r="62" spans="1:15" s="15" customFormat="1" ht="15" customHeight="1" thickBot="1" x14ac:dyDescent="0.4">
      <c r="A62" s="207"/>
      <c r="B62" s="437" t="s">
        <v>376</v>
      </c>
      <c r="C62" s="90"/>
      <c r="D62" s="209"/>
      <c r="E62" s="209"/>
      <c r="F62" s="209"/>
      <c r="G62" s="210"/>
      <c r="H62" s="209"/>
      <c r="I62" s="209"/>
      <c r="J62" s="209"/>
      <c r="K62" s="211"/>
      <c r="L62" s="93"/>
    </row>
    <row r="63" spans="1:15" s="15" customFormat="1" ht="15" customHeight="1" x14ac:dyDescent="0.35">
      <c r="A63" s="14">
        <f>A60+1</f>
        <v>38</v>
      </c>
      <c r="B63" s="198" t="s">
        <v>347</v>
      </c>
      <c r="C63" s="212" t="s">
        <v>11</v>
      </c>
      <c r="D63" s="213">
        <v>140</v>
      </c>
      <c r="E63" s="209"/>
      <c r="F63" s="213">
        <f>D63+E63</f>
        <v>140</v>
      </c>
      <c r="G63" s="209"/>
      <c r="H63" s="213">
        <v>160</v>
      </c>
      <c r="I63" s="209"/>
      <c r="J63" s="213">
        <f>H63+I63</f>
        <v>160</v>
      </c>
      <c r="K63" s="44">
        <f>J63-F63</f>
        <v>20</v>
      </c>
      <c r="L63" s="8">
        <f>IF(F63="","NEW",K63/F63)</f>
        <v>0.14285714285714285</v>
      </c>
      <c r="M63" s="1"/>
    </row>
    <row r="64" spans="1:15" s="15" customFormat="1" ht="15" customHeight="1" x14ac:dyDescent="0.35">
      <c r="A64" s="14">
        <f>A63+1</f>
        <v>39</v>
      </c>
      <c r="B64" s="198" t="s">
        <v>348</v>
      </c>
      <c r="C64" s="212" t="s">
        <v>11</v>
      </c>
      <c r="D64" s="213">
        <v>280</v>
      </c>
      <c r="E64" s="209"/>
      <c r="F64" s="213">
        <f>D64+E64</f>
        <v>280</v>
      </c>
      <c r="G64" s="209"/>
      <c r="H64" s="213">
        <v>320</v>
      </c>
      <c r="I64" s="209"/>
      <c r="J64" s="213">
        <f>H64+I64</f>
        <v>320</v>
      </c>
      <c r="K64" s="44">
        <f>J64-F64</f>
        <v>40</v>
      </c>
      <c r="L64" s="8">
        <f>IF(F64="","NEW",K64/F64)</f>
        <v>0.14285714285714285</v>
      </c>
      <c r="M64" s="1"/>
    </row>
    <row r="65" spans="1:13" s="15" customFormat="1" ht="15" customHeight="1" x14ac:dyDescent="0.35">
      <c r="A65" s="14">
        <f>A64+1</f>
        <v>40</v>
      </c>
      <c r="B65" s="198" t="s">
        <v>349</v>
      </c>
      <c r="C65" s="212" t="s">
        <v>11</v>
      </c>
      <c r="D65" s="10">
        <v>40</v>
      </c>
      <c r="E65" s="209"/>
      <c r="F65" s="213">
        <f>D65+E65</f>
        <v>40</v>
      </c>
      <c r="G65" s="209"/>
      <c r="H65" s="10">
        <v>45</v>
      </c>
      <c r="I65" s="209"/>
      <c r="J65" s="213">
        <f>H65+I65</f>
        <v>45</v>
      </c>
      <c r="K65" s="44">
        <f>J65-F65</f>
        <v>5</v>
      </c>
      <c r="L65" s="8">
        <f>IF(F65="","NEW",K65/F65)</f>
        <v>0.125</v>
      </c>
      <c r="M65" s="1"/>
    </row>
    <row r="66" spans="1:13" ht="15" customHeight="1" x14ac:dyDescent="0.35">
      <c r="A66" s="14"/>
      <c r="B66" s="198"/>
      <c r="C66" s="17"/>
      <c r="D66" s="10"/>
      <c r="E66" s="10"/>
      <c r="F66" s="10"/>
      <c r="G66" s="203"/>
      <c r="H66" s="10"/>
      <c r="I66" s="10"/>
      <c r="J66" s="10"/>
      <c r="K66" s="44"/>
      <c r="L66" s="8"/>
    </row>
    <row r="67" spans="1:13" s="15" customFormat="1" ht="15" customHeight="1" thickBot="1" x14ac:dyDescent="0.4">
      <c r="A67" s="207"/>
      <c r="B67" s="437" t="s">
        <v>377</v>
      </c>
      <c r="C67" s="90"/>
      <c r="D67" s="209"/>
      <c r="E67" s="209"/>
      <c r="F67" s="209"/>
      <c r="G67" s="210"/>
      <c r="H67" s="209"/>
      <c r="I67" s="209"/>
      <c r="J67" s="209"/>
      <c r="K67" s="211"/>
      <c r="L67" s="93"/>
    </row>
    <row r="68" spans="1:13" ht="15" customHeight="1" x14ac:dyDescent="0.35">
      <c r="A68" s="14">
        <f>A65+1</f>
        <v>41</v>
      </c>
      <c r="B68" s="198" t="s">
        <v>347</v>
      </c>
      <c r="C68" s="17" t="s">
        <v>11</v>
      </c>
      <c r="D68" s="10">
        <v>120</v>
      </c>
      <c r="E68" s="10"/>
      <c r="F68" s="10">
        <f>D68+E68</f>
        <v>120</v>
      </c>
      <c r="G68" s="10"/>
      <c r="H68" s="10">
        <v>140</v>
      </c>
      <c r="I68" s="10"/>
      <c r="J68" s="10">
        <f>H68+I68</f>
        <v>140</v>
      </c>
      <c r="K68" s="44">
        <f>J68-F68</f>
        <v>20</v>
      </c>
      <c r="L68" s="8">
        <f>IF(F68="","NEW",K68/F68)</f>
        <v>0.16666666666666666</v>
      </c>
    </row>
    <row r="69" spans="1:13" ht="15" customHeight="1" x14ac:dyDescent="0.35">
      <c r="A69" s="14">
        <f>A68+1</f>
        <v>42</v>
      </c>
      <c r="B69" s="198" t="s">
        <v>348</v>
      </c>
      <c r="C69" s="17" t="s">
        <v>11</v>
      </c>
      <c r="D69" s="10">
        <v>240</v>
      </c>
      <c r="E69" s="10"/>
      <c r="F69" s="10">
        <f>D69+E69</f>
        <v>240</v>
      </c>
      <c r="G69" s="10"/>
      <c r="H69" s="10">
        <v>280</v>
      </c>
      <c r="I69" s="10"/>
      <c r="J69" s="10">
        <f>H69+I69</f>
        <v>280</v>
      </c>
      <c r="K69" s="44">
        <f>J69-F69</f>
        <v>40</v>
      </c>
      <c r="L69" s="8">
        <f>IF(F69="","NEW",K69/F69)</f>
        <v>0.16666666666666666</v>
      </c>
    </row>
    <row r="70" spans="1:13" ht="15" customHeight="1" x14ac:dyDescent="0.35">
      <c r="A70" s="14">
        <f>A69+1</f>
        <v>43</v>
      </c>
      <c r="B70" s="198" t="s">
        <v>349</v>
      </c>
      <c r="C70" s="17" t="s">
        <v>11</v>
      </c>
      <c r="D70" s="10">
        <v>35</v>
      </c>
      <c r="E70" s="10"/>
      <c r="F70" s="10">
        <f>D70+E70</f>
        <v>35</v>
      </c>
      <c r="G70" s="10"/>
      <c r="H70" s="10">
        <v>40</v>
      </c>
      <c r="I70" s="10"/>
      <c r="J70" s="10">
        <f>H70+I70</f>
        <v>40</v>
      </c>
      <c r="K70" s="44">
        <f>J70-F70</f>
        <v>5</v>
      </c>
      <c r="L70" s="8">
        <f>IF(F70="","NEW",K70/F70)</f>
        <v>0.14285714285714285</v>
      </c>
    </row>
    <row r="71" spans="1:13" ht="15" customHeight="1" x14ac:dyDescent="0.35">
      <c r="A71" s="14"/>
      <c r="B71" s="198"/>
      <c r="C71" s="17"/>
      <c r="D71" s="10"/>
      <c r="E71" s="10"/>
      <c r="F71" s="10"/>
      <c r="G71" s="10"/>
      <c r="H71" s="10"/>
      <c r="I71" s="10"/>
      <c r="J71" s="10"/>
      <c r="K71" s="44"/>
      <c r="L71" s="8"/>
    </row>
    <row r="72" spans="1:13" ht="15" customHeight="1" thickBot="1" x14ac:dyDescent="0.4">
      <c r="A72" s="14"/>
      <c r="B72" s="437" t="s">
        <v>378</v>
      </c>
      <c r="C72" s="17"/>
      <c r="D72" s="10"/>
      <c r="E72" s="10"/>
      <c r="F72" s="10"/>
      <c r="G72" s="10"/>
      <c r="H72" s="10"/>
      <c r="I72" s="10"/>
      <c r="J72" s="10"/>
      <c r="K72" s="44"/>
      <c r="L72" s="8"/>
    </row>
    <row r="73" spans="1:13" x14ac:dyDescent="0.35">
      <c r="A73" s="14">
        <f>A70+1</f>
        <v>44</v>
      </c>
      <c r="B73" s="198" t="s">
        <v>379</v>
      </c>
      <c r="C73" s="17" t="s">
        <v>11</v>
      </c>
      <c r="D73" s="10">
        <v>50</v>
      </c>
      <c r="E73" s="10"/>
      <c r="F73" s="10">
        <f>D73+E73</f>
        <v>50</v>
      </c>
      <c r="G73" s="10"/>
      <c r="H73" s="10">
        <v>55</v>
      </c>
      <c r="I73" s="10"/>
      <c r="J73" s="10">
        <f>H73+I73</f>
        <v>55</v>
      </c>
      <c r="K73" s="44">
        <f>J73-F73</f>
        <v>5</v>
      </c>
      <c r="L73" s="8">
        <f>IF(F73="","NEW",K73/F73)</f>
        <v>0.1</v>
      </c>
    </row>
    <row r="74" spans="1:13" x14ac:dyDescent="0.35">
      <c r="A74" s="14">
        <f>A73+1</f>
        <v>45</v>
      </c>
      <c r="B74" s="198" t="s">
        <v>380</v>
      </c>
      <c r="C74" s="17" t="s">
        <v>11</v>
      </c>
      <c r="D74" s="10">
        <v>100</v>
      </c>
      <c r="E74" s="10"/>
      <c r="F74" s="10">
        <f>D74+E74</f>
        <v>100</v>
      </c>
      <c r="G74" s="10"/>
      <c r="H74" s="10">
        <v>110</v>
      </c>
      <c r="I74" s="10"/>
      <c r="J74" s="10">
        <f>H74+I74</f>
        <v>110</v>
      </c>
      <c r="K74" s="44">
        <f>J74-F74</f>
        <v>10</v>
      </c>
      <c r="L74" s="8">
        <f>IF(F74="","NEW",K74/F74)</f>
        <v>0.1</v>
      </c>
    </row>
    <row r="75" spans="1:13" ht="15" customHeight="1" x14ac:dyDescent="0.35">
      <c r="A75" s="14">
        <f>A74+1</f>
        <v>46</v>
      </c>
      <c r="B75" s="198" t="s">
        <v>381</v>
      </c>
      <c r="C75" s="17" t="s">
        <v>11</v>
      </c>
      <c r="D75" s="10">
        <v>15</v>
      </c>
      <c r="E75" s="10"/>
      <c r="F75" s="10">
        <f>D75+E75</f>
        <v>15</v>
      </c>
      <c r="G75" s="10"/>
      <c r="H75" s="10">
        <v>20</v>
      </c>
      <c r="I75" s="10"/>
      <c r="J75" s="10">
        <f>H75+I75</f>
        <v>20</v>
      </c>
      <c r="K75" s="44">
        <f>J75-F75</f>
        <v>5</v>
      </c>
      <c r="L75" s="8">
        <f>IF(F75="","NEW",K75/F75)</f>
        <v>0.33333333333333331</v>
      </c>
    </row>
    <row r="76" spans="1:13" ht="15" customHeight="1" x14ac:dyDescent="0.35">
      <c r="A76" s="14"/>
      <c r="B76" s="198"/>
      <c r="C76" s="17"/>
      <c r="D76" s="10"/>
      <c r="E76" s="10"/>
      <c r="F76" s="10"/>
      <c r="G76" s="10"/>
      <c r="H76" s="10"/>
      <c r="I76" s="10"/>
      <c r="J76" s="10"/>
      <c r="K76" s="44"/>
      <c r="L76" s="8"/>
    </row>
    <row r="77" spans="1:13" ht="15" customHeight="1" x14ac:dyDescent="0.35">
      <c r="A77" s="14"/>
      <c r="B77" s="198"/>
      <c r="C77" s="17"/>
      <c r="D77" s="10"/>
      <c r="E77" s="10"/>
      <c r="F77" s="10"/>
      <c r="G77" s="203"/>
      <c r="H77" s="10"/>
      <c r="I77" s="10"/>
      <c r="J77" s="10"/>
      <c r="K77" s="44"/>
      <c r="L77" s="8"/>
    </row>
    <row r="78" spans="1:13" s="380" customFormat="1" ht="18" thickBot="1" x14ac:dyDescent="0.4">
      <c r="A78" s="77"/>
      <c r="B78" s="435" t="s">
        <v>1513</v>
      </c>
      <c r="C78" s="90"/>
      <c r="D78" s="209"/>
      <c r="E78" s="209"/>
      <c r="F78" s="209"/>
      <c r="G78" s="210"/>
      <c r="H78" s="209"/>
      <c r="I78" s="209"/>
      <c r="J78" s="209"/>
      <c r="K78" s="211"/>
      <c r="L78" s="93"/>
    </row>
    <row r="79" spans="1:13" s="380" customFormat="1" ht="15.45" thickTop="1" x14ac:dyDescent="0.35">
      <c r="A79" s="77">
        <f>A75+1</f>
        <v>47</v>
      </c>
      <c r="B79" s="396" t="s">
        <v>1514</v>
      </c>
      <c r="C79" s="17" t="s">
        <v>11</v>
      </c>
      <c r="D79" s="16">
        <v>700</v>
      </c>
      <c r="E79" s="16"/>
      <c r="F79" s="16">
        <f>SUM(D79:E79)</f>
        <v>700</v>
      </c>
      <c r="G79" s="16"/>
      <c r="H79" s="16">
        <v>770</v>
      </c>
      <c r="I79" s="16"/>
      <c r="J79" s="16">
        <f>SUM(H79:I79)</f>
        <v>770</v>
      </c>
      <c r="K79" s="9">
        <f>J79-F79</f>
        <v>70</v>
      </c>
      <c r="L79" s="8">
        <f>IF(F79="","NEW",K79/F79)</f>
        <v>0.1</v>
      </c>
    </row>
    <row r="80" spans="1:13" s="380" customFormat="1" x14ac:dyDescent="0.35">
      <c r="A80" s="397">
        <f>1+A79</f>
        <v>48</v>
      </c>
      <c r="B80" s="396" t="s">
        <v>1515</v>
      </c>
      <c r="C80" s="17" t="s">
        <v>11</v>
      </c>
      <c r="D80" s="16">
        <v>800</v>
      </c>
      <c r="E80" s="16"/>
      <c r="F80" s="16">
        <f>SUM(D80:E80)</f>
        <v>800</v>
      </c>
      <c r="G80" s="16"/>
      <c r="H80" s="16">
        <v>880</v>
      </c>
      <c r="I80" s="16"/>
      <c r="J80" s="16">
        <f>SUM(H80:I80)</f>
        <v>880</v>
      </c>
      <c r="K80" s="9">
        <f>J80-F80</f>
        <v>80</v>
      </c>
      <c r="L80" s="8">
        <f>IF(F80="","NEW",K80/F80)</f>
        <v>0.1</v>
      </c>
    </row>
    <row r="81" spans="1:15" s="380" customFormat="1" x14ac:dyDescent="0.35">
      <c r="A81" s="77">
        <f>A80+1</f>
        <v>49</v>
      </c>
      <c r="B81" s="396" t="s">
        <v>1516</v>
      </c>
      <c r="C81" s="17" t="s">
        <v>11</v>
      </c>
      <c r="D81" s="16">
        <v>50</v>
      </c>
      <c r="E81" s="16"/>
      <c r="F81" s="16">
        <f>SUM(D81:E81)</f>
        <v>50</v>
      </c>
      <c r="G81" s="16"/>
      <c r="H81" s="16">
        <v>55</v>
      </c>
      <c r="I81" s="16"/>
      <c r="J81" s="16">
        <f>SUM(H81:I81)</f>
        <v>55</v>
      </c>
      <c r="K81" s="9">
        <f>J81-F81</f>
        <v>5</v>
      </c>
      <c r="L81" s="8">
        <f>IF(F81="","NEW",K81/F81)</f>
        <v>0.1</v>
      </c>
    </row>
    <row r="82" spans="1:15" s="215" customFormat="1" ht="15" customHeight="1" x14ac:dyDescent="0.35">
      <c r="A82" s="7"/>
      <c r="B82" s="6"/>
      <c r="D82" s="3"/>
      <c r="E82" s="1"/>
      <c r="F82" s="3"/>
      <c r="G82" s="4"/>
      <c r="H82" s="3"/>
      <c r="I82" s="3"/>
      <c r="J82" s="3"/>
      <c r="K82" s="2"/>
      <c r="L82" s="2"/>
      <c r="M82" s="1"/>
      <c r="N82" s="1"/>
      <c r="O82" s="1"/>
    </row>
    <row r="83" spans="1:15" s="215" customFormat="1" ht="15" customHeight="1" x14ac:dyDescent="0.35">
      <c r="A83" s="7"/>
      <c r="B83" s="6"/>
      <c r="D83" s="3"/>
      <c r="E83" s="1"/>
      <c r="F83" s="3"/>
      <c r="G83" s="4"/>
      <c r="H83" s="3"/>
      <c r="I83" s="3"/>
      <c r="J83" s="3"/>
      <c r="K83" s="2"/>
      <c r="L83" s="2"/>
      <c r="M83" s="1"/>
      <c r="N83" s="1"/>
      <c r="O83" s="1"/>
    </row>
    <row r="84" spans="1:15" s="215" customFormat="1" ht="15" customHeight="1" x14ac:dyDescent="0.35">
      <c r="A84" s="7"/>
      <c r="B84" s="6"/>
      <c r="D84" s="3"/>
      <c r="E84" s="1"/>
      <c r="F84" s="3"/>
      <c r="G84" s="4"/>
      <c r="H84" s="3"/>
      <c r="I84" s="3"/>
      <c r="J84" s="3"/>
      <c r="K84" s="2"/>
      <c r="L84" s="2"/>
      <c r="M84" s="1"/>
      <c r="N84" s="1"/>
      <c r="O84" s="1"/>
    </row>
    <row r="85" spans="1:15" ht="15" customHeight="1" x14ac:dyDescent="0.35">
      <c r="E85" s="1"/>
    </row>
    <row r="89" spans="1:15" s="3" customFormat="1" ht="15" customHeight="1" x14ac:dyDescent="0.35">
      <c r="A89" s="7"/>
      <c r="B89" s="6"/>
      <c r="C89" s="215"/>
      <c r="E89" s="1"/>
      <c r="G89" s="4"/>
      <c r="K89" s="2"/>
      <c r="L89" s="2"/>
      <c r="M89" s="1"/>
      <c r="N89" s="1"/>
      <c r="O89" s="1"/>
    </row>
    <row r="90" spans="1:15" s="3" customFormat="1" ht="15" customHeight="1" x14ac:dyDescent="0.35">
      <c r="A90" s="7"/>
      <c r="B90" s="6"/>
      <c r="C90" s="215"/>
      <c r="E90" s="1"/>
      <c r="G90" s="4"/>
      <c r="K90" s="2"/>
      <c r="L90" s="2"/>
      <c r="M90" s="1"/>
      <c r="N90" s="1"/>
      <c r="O90" s="1"/>
    </row>
    <row r="91" spans="1:15" s="3" customFormat="1" ht="15" customHeight="1" x14ac:dyDescent="0.35">
      <c r="A91" s="7"/>
      <c r="B91" s="6"/>
      <c r="C91" s="215"/>
      <c r="E91" s="1"/>
      <c r="G91" s="4"/>
      <c r="K91" s="2"/>
      <c r="L91" s="2"/>
      <c r="M91" s="1"/>
      <c r="N91" s="1"/>
      <c r="O91" s="1"/>
    </row>
    <row r="92" spans="1:15" s="3" customFormat="1" ht="15" customHeight="1" x14ac:dyDescent="0.35">
      <c r="A92" s="7"/>
      <c r="B92" s="6"/>
      <c r="C92" s="215"/>
      <c r="E92" s="1"/>
      <c r="G92" s="4"/>
      <c r="K92" s="2"/>
      <c r="L92" s="2"/>
      <c r="M92" s="1"/>
      <c r="N92" s="1"/>
      <c r="O92" s="1"/>
    </row>
    <row r="93" spans="1:15" s="3" customFormat="1" ht="15" customHeight="1" x14ac:dyDescent="0.35">
      <c r="A93" s="7"/>
      <c r="B93" s="6"/>
      <c r="C93" s="215"/>
      <c r="E93" s="1"/>
      <c r="G93" s="4"/>
      <c r="K93" s="2"/>
      <c r="L93" s="2"/>
      <c r="M93" s="1"/>
      <c r="N93" s="1"/>
      <c r="O93" s="1"/>
    </row>
  </sheetData>
  <mergeCells count="2">
    <mergeCell ref="A1:B1"/>
    <mergeCell ref="K1:L1"/>
  </mergeCells>
  <conditionalFormatting sqref="L5:L19">
    <cfRule type="cellIs" dxfId="44" priority="2" operator="equal">
      <formula>"NEW"</formula>
    </cfRule>
  </conditionalFormatting>
  <conditionalFormatting sqref="L21:L25 L27:L35">
    <cfRule type="cellIs" dxfId="43" priority="10" operator="equal">
      <formula>"NEW"</formula>
    </cfRule>
  </conditionalFormatting>
  <conditionalFormatting sqref="L37:L49">
    <cfRule type="cellIs" dxfId="42" priority="3" operator="equal">
      <formula>"NEW"</formula>
    </cfRule>
  </conditionalFormatting>
  <conditionalFormatting sqref="L51:L81">
    <cfRule type="cellIs" dxfId="41" priority="1" operator="equal">
      <formula>"NEW"</formula>
    </cfRule>
  </conditionalFormatting>
  <dataValidations count="1">
    <dataValidation type="list" allowBlank="1" showInputMessage="1" showErrorMessage="1" sqref="C2 C4:C81" xr:uid="{D565B284-3262-459B-9B47-2D54C84B0E49}">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8" fitToHeight="0" orientation="landscape" r:id="rId1"/>
  <headerFooter alignWithMargins="0">
    <oddHeader>&amp;L&amp;"Arial,Bold"&amp;16PLACE - &amp;A&amp;C&amp;"Arial,Bold"&amp;16FEES AND CHARGES 2020/21</oddHeader>
    <oddFooter>&amp;L&amp;"Arial,Bold"&amp;16&amp;A&amp;C&amp;"Arial,Bold"&amp;16&amp;P</oddFooter>
  </headerFooter>
  <rowBreaks count="2" manualBreakCount="2">
    <brk id="24" max="13" man="1"/>
    <brk id="49"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65D4-BC61-4EDF-BC3A-8BD15D5F2340}">
  <sheetPr>
    <pageSetUpPr fitToPage="1"/>
  </sheetPr>
  <dimension ref="A1:M14"/>
  <sheetViews>
    <sheetView zoomScale="70" zoomScaleNormal="70" zoomScaleSheetLayoutView="70" workbookViewId="0">
      <pane ySplit="1" topLeftCell="A2" activePane="bottomLeft" state="frozen"/>
      <selection pane="bottomLeft" activeCell="A2" sqref="A2"/>
    </sheetView>
  </sheetViews>
  <sheetFormatPr defaultColWidth="9.15234375" defaultRowHeight="12.45" x14ac:dyDescent="0.3"/>
  <cols>
    <col min="1" max="1" width="5.69140625" style="225" customWidth="1"/>
    <col min="2" max="2" width="81" style="220" customWidth="1"/>
    <col min="3" max="3" width="21.84375" style="220" customWidth="1"/>
    <col min="4" max="4" width="16" style="220" customWidth="1"/>
    <col min="5" max="5" width="10.53515625" style="220" customWidth="1"/>
    <col min="6" max="6" width="16.23046875" style="220" customWidth="1"/>
    <col min="7" max="7" width="3.4609375" style="220" customWidth="1"/>
    <col min="8" max="8" width="16.23046875" style="220" customWidth="1"/>
    <col min="9" max="9" width="10.53515625" style="220" customWidth="1"/>
    <col min="10" max="10" width="16.23046875" style="220" customWidth="1"/>
    <col min="11" max="11" width="12.23046875" style="220" customWidth="1"/>
    <col min="12" max="12" width="11" style="220" customWidth="1"/>
    <col min="13" max="16384" width="9.15234375" style="220"/>
  </cols>
  <sheetData>
    <row r="1" spans="1:13" s="216" customFormat="1" ht="77.599999999999994" thickBot="1" x14ac:dyDescent="0.55000000000000004">
      <c r="A1" s="547" t="s">
        <v>0</v>
      </c>
      <c r="B1" s="547"/>
      <c r="C1" s="28" t="s">
        <v>1</v>
      </c>
      <c r="D1" s="28" t="s">
        <v>2</v>
      </c>
      <c r="E1" s="28" t="s">
        <v>3</v>
      </c>
      <c r="F1" s="28" t="s">
        <v>4</v>
      </c>
      <c r="G1" s="28"/>
      <c r="H1" s="28" t="s">
        <v>5</v>
      </c>
      <c r="I1" s="28" t="s">
        <v>3</v>
      </c>
      <c r="J1" s="28" t="s">
        <v>6</v>
      </c>
      <c r="K1" s="549" t="s">
        <v>7</v>
      </c>
      <c r="L1" s="549"/>
    </row>
    <row r="2" spans="1:13" s="69" customFormat="1" ht="15.9" thickTop="1" x14ac:dyDescent="0.35">
      <c r="A2" s="217"/>
      <c r="B2" s="67"/>
      <c r="C2" s="42"/>
      <c r="D2" s="23" t="s">
        <v>8</v>
      </c>
      <c r="E2" s="23" t="s">
        <v>8</v>
      </c>
      <c r="F2" s="23" t="s">
        <v>8</v>
      </c>
      <c r="G2" s="35"/>
      <c r="H2" s="23" t="s">
        <v>8</v>
      </c>
      <c r="I2" s="23" t="s">
        <v>8</v>
      </c>
      <c r="J2" s="23" t="s">
        <v>8</v>
      </c>
      <c r="K2" s="23" t="s">
        <v>8</v>
      </c>
      <c r="L2" s="22" t="s">
        <v>9</v>
      </c>
    </row>
    <row r="3" spans="1:13" ht="18" thickBot="1" x14ac:dyDescent="0.35">
      <c r="A3" s="82"/>
      <c r="B3" s="452" t="s">
        <v>382</v>
      </c>
      <c r="C3" s="42"/>
      <c r="D3" s="218"/>
      <c r="E3" s="218"/>
      <c r="F3" s="218"/>
      <c r="G3" s="219"/>
      <c r="H3" s="218"/>
      <c r="I3" s="218"/>
      <c r="J3" s="218"/>
      <c r="K3" s="218"/>
      <c r="L3" s="218"/>
    </row>
    <row r="4" spans="1:13" ht="17.149999999999999" thickTop="1" thickBot="1" x14ac:dyDescent="0.35">
      <c r="A4" s="82"/>
      <c r="B4" s="438" t="s">
        <v>383</v>
      </c>
      <c r="C4" s="42"/>
      <c r="D4" s="218"/>
      <c r="E4" s="218"/>
      <c r="F4" s="218"/>
      <c r="G4" s="219"/>
      <c r="H4" s="218"/>
      <c r="I4" s="218"/>
      <c r="J4" s="218"/>
      <c r="K4" s="218"/>
      <c r="L4" s="218"/>
    </row>
    <row r="5" spans="1:13" ht="15.45" x14ac:dyDescent="0.3">
      <c r="A5" s="82"/>
      <c r="B5" s="21"/>
      <c r="C5" s="42"/>
      <c r="D5" s="218"/>
      <c r="E5" s="218"/>
      <c r="F5" s="218"/>
      <c r="G5" s="219"/>
      <c r="H5" s="218"/>
      <c r="I5" s="218"/>
      <c r="J5" s="218"/>
      <c r="K5" s="218"/>
      <c r="L5" s="218"/>
    </row>
    <row r="6" spans="1:13" ht="16.75" thickBot="1" x14ac:dyDescent="0.35">
      <c r="A6" s="82"/>
      <c r="B6" s="439" t="s">
        <v>384</v>
      </c>
      <c r="C6" s="42"/>
      <c r="D6" s="218"/>
      <c r="E6" s="218"/>
      <c r="F6" s="218"/>
      <c r="G6" s="219"/>
      <c r="H6" s="218"/>
      <c r="I6" s="218"/>
      <c r="J6" s="218"/>
      <c r="K6" s="218"/>
      <c r="L6" s="218"/>
    </row>
    <row r="7" spans="1:13" ht="15" customHeight="1" x14ac:dyDescent="0.35">
      <c r="A7" s="82">
        <v>1</v>
      </c>
      <c r="B7" s="80" t="s">
        <v>385</v>
      </c>
      <c r="C7" s="17" t="s">
        <v>18</v>
      </c>
      <c r="D7" s="221">
        <v>70</v>
      </c>
      <c r="E7" s="221"/>
      <c r="F7" s="221">
        <f>SUM(D7+E7)</f>
        <v>70</v>
      </c>
      <c r="G7" s="222"/>
      <c r="H7" s="221">
        <v>70</v>
      </c>
      <c r="I7" s="221"/>
      <c r="J7" s="221">
        <f>SUM(H7+I7)</f>
        <v>70</v>
      </c>
      <c r="K7" s="221">
        <f>J7-F7</f>
        <v>0</v>
      </c>
      <c r="L7" s="8">
        <f>IF(F7="","NEW",K7/F7)</f>
        <v>0</v>
      </c>
      <c r="M7" s="223"/>
    </row>
    <row r="8" spans="1:13" ht="30" customHeight="1" x14ac:dyDescent="0.35">
      <c r="A8" s="82">
        <v>2</v>
      </c>
      <c r="B8" s="80" t="s">
        <v>386</v>
      </c>
      <c r="C8" s="17" t="s">
        <v>18</v>
      </c>
      <c r="D8" s="221">
        <v>70</v>
      </c>
      <c r="E8" s="221"/>
      <c r="F8" s="221">
        <f>SUM(D8+E8)</f>
        <v>70</v>
      </c>
      <c r="G8" s="222"/>
      <c r="H8" s="221">
        <v>70</v>
      </c>
      <c r="I8" s="221"/>
      <c r="J8" s="221">
        <f>SUM(H8+I8)</f>
        <v>70</v>
      </c>
      <c r="K8" s="221">
        <f>J8-F8</f>
        <v>0</v>
      </c>
      <c r="L8" s="8">
        <f>IF(F8="","NEW",K8/F8)</f>
        <v>0</v>
      </c>
      <c r="M8" s="223"/>
    </row>
    <row r="9" spans="1:13" ht="30" customHeight="1" x14ac:dyDescent="0.35">
      <c r="A9" s="82">
        <v>3</v>
      </c>
      <c r="B9" s="80" t="s">
        <v>387</v>
      </c>
      <c r="C9" s="17" t="s">
        <v>18</v>
      </c>
      <c r="D9" s="221">
        <v>70</v>
      </c>
      <c r="E9" s="16"/>
      <c r="F9" s="221">
        <f>SUM(D9+E9)</f>
        <v>70</v>
      </c>
      <c r="G9" s="222"/>
      <c r="H9" s="221">
        <v>70</v>
      </c>
      <c r="I9" s="16"/>
      <c r="J9" s="221">
        <f>SUM(H9+I9)</f>
        <v>70</v>
      </c>
      <c r="K9" s="221">
        <f>J9-F9</f>
        <v>0</v>
      </c>
      <c r="L9" s="8">
        <f>IF(F9="","NEW",K9/F9)</f>
        <v>0</v>
      </c>
      <c r="M9" s="223"/>
    </row>
    <row r="10" spans="1:13" ht="15" customHeight="1" x14ac:dyDescent="0.35">
      <c r="A10" s="82">
        <v>4</v>
      </c>
      <c r="B10" s="80" t="s">
        <v>388</v>
      </c>
      <c r="C10" s="17" t="s">
        <v>18</v>
      </c>
      <c r="D10" s="221">
        <v>70</v>
      </c>
      <c r="E10" s="221"/>
      <c r="F10" s="221">
        <f>SUM(D10+E10)</f>
        <v>70</v>
      </c>
      <c r="G10" s="221"/>
      <c r="H10" s="221">
        <v>70</v>
      </c>
      <c r="I10" s="221"/>
      <c r="J10" s="221">
        <f>SUM(H10+I10)</f>
        <v>70</v>
      </c>
      <c r="K10" s="221">
        <f>J10-F10</f>
        <v>0</v>
      </c>
      <c r="L10" s="8">
        <f>IF(F10="","NEW",K10/F10)</f>
        <v>0</v>
      </c>
      <c r="M10" s="223"/>
    </row>
    <row r="11" spans="1:13" ht="15" customHeight="1" x14ac:dyDescent="0.35">
      <c r="A11" s="82">
        <v>5</v>
      </c>
      <c r="B11" s="80" t="s">
        <v>389</v>
      </c>
      <c r="C11" s="17" t="s">
        <v>18</v>
      </c>
      <c r="D11" s="221">
        <v>70</v>
      </c>
      <c r="E11" s="16"/>
      <c r="F11" s="221">
        <f>SUM(D11+E11)</f>
        <v>70</v>
      </c>
      <c r="G11" s="221"/>
      <c r="H11" s="221">
        <v>70</v>
      </c>
      <c r="I11" s="16"/>
      <c r="J11" s="221">
        <f>SUM(H11+I11)</f>
        <v>70</v>
      </c>
      <c r="K11" s="221">
        <f>J11-F11</f>
        <v>0</v>
      </c>
      <c r="L11" s="8">
        <f>IF(F11="","NEW",K11/F11)</f>
        <v>0</v>
      </c>
      <c r="M11" s="223"/>
    </row>
    <row r="12" spans="1:13" ht="15" customHeight="1" x14ac:dyDescent="0.35">
      <c r="A12" s="82"/>
      <c r="B12" s="80"/>
      <c r="C12" s="17"/>
      <c r="D12" s="221"/>
      <c r="E12" s="16"/>
      <c r="F12" s="221"/>
      <c r="G12" s="221"/>
      <c r="H12" s="221"/>
      <c r="I12" s="16"/>
      <c r="J12" s="221"/>
      <c r="K12" s="221"/>
      <c r="L12" s="8"/>
      <c r="M12" s="224"/>
    </row>
    <row r="13" spans="1:13" ht="15" customHeight="1" thickBot="1" x14ac:dyDescent="0.4">
      <c r="A13" s="82"/>
      <c r="B13" s="439" t="s">
        <v>390</v>
      </c>
      <c r="C13" s="17"/>
      <c r="D13" s="221"/>
      <c r="E13" s="16"/>
      <c r="F13" s="221"/>
      <c r="G13" s="221"/>
      <c r="H13" s="221"/>
      <c r="I13" s="16"/>
      <c r="J13" s="221"/>
      <c r="K13" s="221"/>
      <c r="L13" s="8"/>
      <c r="M13" s="224"/>
    </row>
    <row r="14" spans="1:13" ht="15" customHeight="1" x14ac:dyDescent="0.35">
      <c r="A14" s="82">
        <v>6</v>
      </c>
      <c r="B14" s="80" t="s">
        <v>391</v>
      </c>
      <c r="C14" s="17" t="s">
        <v>18</v>
      </c>
      <c r="D14" s="221">
        <v>280</v>
      </c>
      <c r="E14" s="221"/>
      <c r="F14" s="221">
        <f>SUM(D14+E14)</f>
        <v>280</v>
      </c>
      <c r="G14" s="222"/>
      <c r="H14" s="221">
        <v>280</v>
      </c>
      <c r="I14" s="221"/>
      <c r="J14" s="221">
        <f>SUM(H14+I14)</f>
        <v>280</v>
      </c>
      <c r="K14" s="221">
        <f>J14-F14</f>
        <v>0</v>
      </c>
      <c r="L14" s="8">
        <f>IF(F14="","NEW",K14/F14)</f>
        <v>0</v>
      </c>
      <c r="M14" s="223"/>
    </row>
  </sheetData>
  <mergeCells count="2">
    <mergeCell ref="A1:B1"/>
    <mergeCell ref="K1:L1"/>
  </mergeCells>
  <conditionalFormatting sqref="L7:L14">
    <cfRule type="cellIs" dxfId="40" priority="1" operator="equal">
      <formula>"NEW"</formula>
    </cfRule>
  </conditionalFormatting>
  <dataValidations count="1">
    <dataValidation type="list" allowBlank="1" showInputMessage="1" showErrorMessage="1" sqref="C7:C14" xr:uid="{6720040C-8EE7-48F0-BF3A-D5F7D14C9FDF}">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9" fitToHeight="0" orientation="landscape" r:id="rId1"/>
  <headerFooter alignWithMargins="0">
    <oddHeader>&amp;L&amp;"Arial,Bold"&amp;16STRATEGIC SERVICES - 
&amp;A&amp;C&amp;"Arial,Bold"&amp;16FEES AND CHARGES 2020/21</oddHeader>
    <oddFooter>&amp;L&amp;"Arial,Bold"&amp;16&amp;A&amp;C&amp;"Arial,Bold"&amp;16&amp;P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3F680-F423-40D3-A197-C588CF8CE3C4}">
  <sheetPr>
    <pageSetUpPr fitToPage="1"/>
  </sheetPr>
  <dimension ref="A1:N395"/>
  <sheetViews>
    <sheetView zoomScale="70" zoomScaleNormal="70" zoomScaleSheetLayoutView="70" workbookViewId="0">
      <pane ySplit="1" topLeftCell="A2" activePane="bottomLeft" state="frozen"/>
      <selection pane="bottomLeft" activeCell="A2" sqref="A2"/>
    </sheetView>
  </sheetViews>
  <sheetFormatPr defaultColWidth="9" defaultRowHeight="20.25" customHeight="1" x14ac:dyDescent="0.35"/>
  <cols>
    <col min="1" max="1" width="5.53515625" style="274" customWidth="1"/>
    <col min="2" max="2" width="72.69140625" style="55" customWidth="1"/>
    <col min="3" max="3" width="24.4609375" style="55" customWidth="1"/>
    <col min="4" max="4" width="16" style="60" customWidth="1"/>
    <col min="5" max="5" width="10.53515625" style="60" customWidth="1"/>
    <col min="6" max="6" width="16.15234375" style="60" customWidth="1"/>
    <col min="7" max="7" width="3.4609375" style="60" customWidth="1"/>
    <col min="8" max="8" width="16.4609375" style="60" customWidth="1"/>
    <col min="9" max="9" width="10.53515625" style="60" customWidth="1"/>
    <col min="10" max="10" width="16.15234375" style="60" customWidth="1"/>
    <col min="11" max="11" width="12.4609375" style="57" customWidth="1"/>
    <col min="12" max="12" width="11" style="58" customWidth="1"/>
    <col min="13" max="13" width="8.53515625" style="38" customWidth="1"/>
    <col min="14" max="16384" width="9" style="39"/>
  </cols>
  <sheetData>
    <row r="1" spans="1:13" s="66" customFormat="1" ht="77.599999999999994" thickBot="1" x14ac:dyDescent="0.55000000000000004">
      <c r="A1" s="556" t="s">
        <v>0</v>
      </c>
      <c r="B1" s="556"/>
      <c r="C1" s="28" t="s">
        <v>1</v>
      </c>
      <c r="D1" s="28" t="s">
        <v>2</v>
      </c>
      <c r="E1" s="28" t="s">
        <v>3</v>
      </c>
      <c r="F1" s="28" t="s">
        <v>4</v>
      </c>
      <c r="G1" s="28"/>
      <c r="H1" s="28" t="s">
        <v>5</v>
      </c>
      <c r="I1" s="28" t="s">
        <v>3</v>
      </c>
      <c r="J1" s="28" t="s">
        <v>6</v>
      </c>
      <c r="K1" s="557" t="s">
        <v>7</v>
      </c>
      <c r="L1" s="557"/>
      <c r="M1" s="226"/>
    </row>
    <row r="2" spans="1:13" ht="15.9" thickTop="1" x14ac:dyDescent="0.35">
      <c r="A2" s="32"/>
      <c r="B2" s="227"/>
      <c r="C2" s="34"/>
      <c r="D2" s="36" t="s">
        <v>8</v>
      </c>
      <c r="E2" s="36" t="s">
        <v>8</v>
      </c>
      <c r="F2" s="36" t="s">
        <v>8</v>
      </c>
      <c r="G2" s="37"/>
      <c r="H2" s="36" t="s">
        <v>8</v>
      </c>
      <c r="I2" s="36" t="s">
        <v>8</v>
      </c>
      <c r="J2" s="36" t="s">
        <v>8</v>
      </c>
      <c r="K2" s="23" t="s">
        <v>8</v>
      </c>
      <c r="L2" s="22" t="s">
        <v>9</v>
      </c>
    </row>
    <row r="3" spans="1:13" ht="15.75" customHeight="1" thickBot="1" x14ac:dyDescent="0.4">
      <c r="A3" s="228"/>
      <c r="B3" s="436" t="s">
        <v>392</v>
      </c>
      <c r="C3" s="229"/>
      <c r="D3" s="43"/>
      <c r="E3" s="43"/>
      <c r="F3" s="43"/>
      <c r="G3" s="43"/>
      <c r="H3" s="43"/>
      <c r="I3" s="43"/>
      <c r="J3" s="43"/>
      <c r="K3" s="43"/>
      <c r="L3" s="8"/>
    </row>
    <row r="4" spans="1:13" ht="45.65" customHeight="1" thickTop="1" thickBot="1" x14ac:dyDescent="0.4">
      <c r="A4" s="228"/>
      <c r="B4" s="437" t="s">
        <v>393</v>
      </c>
      <c r="C4" s="229"/>
      <c r="D4" s="43"/>
      <c r="E4" s="43"/>
      <c r="F4" s="43"/>
      <c r="G4" s="43"/>
      <c r="H4" s="43"/>
      <c r="I4" s="43"/>
      <c r="J4" s="43"/>
      <c r="K4" s="43"/>
      <c r="L4" s="8"/>
    </row>
    <row r="5" spans="1:13" ht="15" x14ac:dyDescent="0.35">
      <c r="A5" s="40">
        <v>1</v>
      </c>
      <c r="B5" s="230" t="s">
        <v>394</v>
      </c>
      <c r="C5" s="17"/>
      <c r="D5" s="43"/>
      <c r="E5" s="43"/>
      <c r="F5" s="43"/>
      <c r="G5" s="43"/>
      <c r="H5" s="43"/>
      <c r="I5" s="43"/>
      <c r="J5" s="43"/>
      <c r="K5" s="9"/>
      <c r="L5" s="8"/>
      <c r="M5" s="45"/>
    </row>
    <row r="6" spans="1:13" ht="15.75" customHeight="1" x14ac:dyDescent="0.35">
      <c r="A6" s="40">
        <f t="shared" ref="A6:A18" si="0">+A5+1</f>
        <v>2</v>
      </c>
      <c r="B6" s="231" t="s">
        <v>395</v>
      </c>
      <c r="C6" s="17"/>
      <c r="D6" s="43"/>
      <c r="E6" s="43"/>
      <c r="F6" s="43"/>
      <c r="G6" s="43"/>
      <c r="H6" s="43"/>
      <c r="I6" s="43"/>
      <c r="J6" s="43"/>
      <c r="K6" s="9"/>
      <c r="L6" s="8"/>
      <c r="M6" s="45"/>
    </row>
    <row r="7" spans="1:13" ht="15.75" customHeight="1" x14ac:dyDescent="0.35">
      <c r="A7" s="40">
        <f t="shared" si="0"/>
        <v>3</v>
      </c>
      <c r="B7" s="231" t="s">
        <v>396</v>
      </c>
      <c r="C7" s="17"/>
      <c r="D7" s="43"/>
      <c r="E7" s="43"/>
      <c r="F7" s="43"/>
      <c r="G7" s="43"/>
      <c r="H7" s="43"/>
      <c r="I7" s="43"/>
      <c r="J7" s="43"/>
      <c r="K7" s="9"/>
      <c r="L7" s="8"/>
      <c r="M7" s="45"/>
    </row>
    <row r="8" spans="1:13" ht="15.75" customHeight="1" x14ac:dyDescent="0.35">
      <c r="A8" s="40">
        <f t="shared" si="0"/>
        <v>4</v>
      </c>
      <c r="B8" s="231" t="s">
        <v>397</v>
      </c>
      <c r="C8" s="17"/>
      <c r="D8" s="43"/>
      <c r="E8" s="43"/>
      <c r="F8" s="43"/>
      <c r="G8" s="43"/>
      <c r="H8" s="43"/>
      <c r="I8" s="43"/>
      <c r="J8" s="43"/>
      <c r="K8" s="9"/>
      <c r="L8" s="8"/>
      <c r="M8" s="45"/>
    </row>
    <row r="9" spans="1:13" ht="15" x14ac:dyDescent="0.35">
      <c r="A9" s="40">
        <f t="shared" si="0"/>
        <v>5</v>
      </c>
      <c r="B9" s="231" t="s">
        <v>398</v>
      </c>
      <c r="C9" s="17"/>
      <c r="D9" s="43"/>
      <c r="E9" s="43"/>
      <c r="F9" s="43"/>
      <c r="G9" s="43"/>
      <c r="H9" s="43"/>
      <c r="I9" s="43"/>
      <c r="J9" s="43"/>
      <c r="K9" s="9"/>
      <c r="L9" s="8"/>
      <c r="M9" s="45"/>
    </row>
    <row r="10" spans="1:13" ht="15" x14ac:dyDescent="0.35">
      <c r="A10" s="40">
        <f t="shared" si="0"/>
        <v>6</v>
      </c>
      <c r="B10" s="231" t="s">
        <v>399</v>
      </c>
      <c r="C10" s="17"/>
      <c r="D10" s="43"/>
      <c r="E10" s="43"/>
      <c r="F10" s="43"/>
      <c r="G10" s="43"/>
      <c r="H10" s="43"/>
      <c r="I10" s="43"/>
      <c r="J10" s="43"/>
      <c r="K10" s="9"/>
      <c r="L10" s="8"/>
      <c r="M10" s="45"/>
    </row>
    <row r="11" spans="1:13" ht="15" x14ac:dyDescent="0.35">
      <c r="A11" s="40">
        <f t="shared" si="0"/>
        <v>7</v>
      </c>
      <c r="B11" s="231" t="s">
        <v>400</v>
      </c>
      <c r="C11" s="17"/>
      <c r="D11" s="43"/>
      <c r="E11" s="43"/>
      <c r="F11" s="43"/>
      <c r="G11" s="43"/>
      <c r="H11" s="43"/>
      <c r="I11" s="43"/>
      <c r="J11" s="43"/>
      <c r="K11" s="9"/>
      <c r="L11" s="8"/>
      <c r="M11" s="45"/>
    </row>
    <row r="12" spans="1:13" ht="15" x14ac:dyDescent="0.35">
      <c r="A12" s="40">
        <f t="shared" si="0"/>
        <v>8</v>
      </c>
      <c r="B12" s="231" t="s">
        <v>401</v>
      </c>
      <c r="C12" s="17"/>
      <c r="D12" s="43"/>
      <c r="E12" s="43"/>
      <c r="F12" s="43"/>
      <c r="G12" s="43"/>
      <c r="H12" s="43"/>
      <c r="I12" s="43"/>
      <c r="J12" s="43"/>
      <c r="K12" s="9"/>
      <c r="L12" s="8"/>
      <c r="M12" s="45"/>
    </row>
    <row r="13" spans="1:13" ht="15" x14ac:dyDescent="0.35">
      <c r="A13" s="40">
        <f t="shared" si="0"/>
        <v>9</v>
      </c>
      <c r="B13" s="231" t="s">
        <v>402</v>
      </c>
      <c r="C13" s="17"/>
      <c r="D13" s="43"/>
      <c r="E13" s="43"/>
      <c r="F13" s="43"/>
      <c r="G13" s="43"/>
      <c r="H13" s="43"/>
      <c r="I13" s="43"/>
      <c r="J13" s="43"/>
      <c r="K13" s="9"/>
      <c r="L13" s="8"/>
      <c r="M13" s="45"/>
    </row>
    <row r="14" spans="1:13" ht="15" x14ac:dyDescent="0.35">
      <c r="A14" s="40">
        <f t="shared" si="0"/>
        <v>10</v>
      </c>
      <c r="B14" s="231" t="s">
        <v>403</v>
      </c>
      <c r="C14" s="17"/>
      <c r="D14" s="43"/>
      <c r="E14" s="43"/>
      <c r="F14" s="43"/>
      <c r="G14" s="43"/>
      <c r="H14" s="43"/>
      <c r="I14" s="43"/>
      <c r="J14" s="43"/>
      <c r="K14" s="9"/>
      <c r="L14" s="8"/>
      <c r="M14" s="45"/>
    </row>
    <row r="15" spans="1:13" ht="15" x14ac:dyDescent="0.35">
      <c r="A15" s="40">
        <f t="shared" si="0"/>
        <v>11</v>
      </c>
      <c r="B15" s="231" t="s">
        <v>404</v>
      </c>
      <c r="C15" s="17"/>
      <c r="D15" s="43"/>
      <c r="E15" s="43"/>
      <c r="F15" s="43"/>
      <c r="G15" s="43"/>
      <c r="H15" s="43"/>
      <c r="I15" s="43"/>
      <c r="J15" s="43"/>
      <c r="K15" s="9"/>
      <c r="L15" s="8"/>
      <c r="M15" s="45"/>
    </row>
    <row r="16" spans="1:13" ht="15" x14ac:dyDescent="0.35">
      <c r="A16" s="40">
        <f t="shared" si="0"/>
        <v>12</v>
      </c>
      <c r="B16" s="231" t="s">
        <v>405</v>
      </c>
      <c r="C16" s="17"/>
      <c r="D16" s="43"/>
      <c r="E16" s="43"/>
      <c r="F16" s="43"/>
      <c r="G16" s="43"/>
      <c r="H16" s="43"/>
      <c r="I16" s="43"/>
      <c r="J16" s="43"/>
      <c r="K16" s="9"/>
      <c r="L16" s="8"/>
      <c r="M16" s="45"/>
    </row>
    <row r="17" spans="1:13" ht="15" x14ac:dyDescent="0.35">
      <c r="A17" s="40">
        <f t="shared" si="0"/>
        <v>13</v>
      </c>
      <c r="B17" s="231" t="s">
        <v>406</v>
      </c>
      <c r="C17" s="17"/>
      <c r="D17" s="43"/>
      <c r="E17" s="43"/>
      <c r="F17" s="43"/>
      <c r="G17" s="43"/>
      <c r="H17" s="43"/>
      <c r="I17" s="43"/>
      <c r="J17" s="43"/>
      <c r="K17" s="9"/>
      <c r="L17" s="8"/>
      <c r="M17" s="45"/>
    </row>
    <row r="18" spans="1:13" ht="15" x14ac:dyDescent="0.35">
      <c r="A18" s="40">
        <f t="shared" si="0"/>
        <v>14</v>
      </c>
      <c r="B18" s="231" t="s">
        <v>407</v>
      </c>
      <c r="C18" s="17"/>
      <c r="D18" s="43"/>
      <c r="E18" s="43"/>
      <c r="F18" s="43"/>
      <c r="G18" s="43"/>
      <c r="H18" s="43"/>
      <c r="I18" s="43"/>
      <c r="J18" s="43"/>
      <c r="K18" s="9"/>
      <c r="L18" s="8"/>
      <c r="M18" s="45"/>
    </row>
    <row r="19" spans="1:13" ht="15" x14ac:dyDescent="0.35">
      <c r="A19" s="40"/>
      <c r="B19" s="231"/>
      <c r="C19" s="17"/>
      <c r="D19" s="43"/>
      <c r="E19" s="43"/>
      <c r="F19" s="43"/>
      <c r="G19" s="43"/>
      <c r="H19" s="43"/>
      <c r="I19" s="43"/>
      <c r="J19" s="43"/>
      <c r="K19" s="9"/>
      <c r="L19" s="8"/>
      <c r="M19" s="45"/>
    </row>
    <row r="20" spans="1:13" ht="15.75" customHeight="1" thickBot="1" x14ac:dyDescent="0.4">
      <c r="A20" s="40"/>
      <c r="B20" s="453" t="s">
        <v>408</v>
      </c>
      <c r="C20" s="17"/>
      <c r="D20" s="43"/>
      <c r="E20" s="43"/>
      <c r="F20" s="43"/>
      <c r="G20" s="43"/>
      <c r="H20" s="43"/>
      <c r="I20" s="43"/>
      <c r="J20" s="43"/>
      <c r="K20" s="9"/>
      <c r="L20" s="8"/>
    </row>
    <row r="21" spans="1:13" ht="15.45" thickTop="1" x14ac:dyDescent="0.35">
      <c r="A21" s="40">
        <f>A18+1</f>
        <v>15</v>
      </c>
      <c r="B21" s="231" t="s">
        <v>409</v>
      </c>
      <c r="C21" s="17" t="s">
        <v>11</v>
      </c>
      <c r="D21" s="43">
        <v>128.5</v>
      </c>
      <c r="E21" s="43"/>
      <c r="F21" s="43">
        <f t="shared" ref="F21" si="1">SUM(D21+E21)</f>
        <v>128.5</v>
      </c>
      <c r="G21" s="43"/>
      <c r="H21" s="43">
        <v>138</v>
      </c>
      <c r="I21" s="43"/>
      <c r="J21" s="43">
        <f t="shared" ref="J21" si="2">SUM(H21+I21)</f>
        <v>138</v>
      </c>
      <c r="K21" s="9">
        <f t="shared" ref="K21" si="3">J21-F21</f>
        <v>9.5</v>
      </c>
      <c r="L21" s="8">
        <f t="shared" ref="L21" si="4">IF(F21="","NEW",K21/F21)</f>
        <v>7.3929961089494164E-2</v>
      </c>
    </row>
    <row r="22" spans="1:13" ht="16.5" customHeight="1" x14ac:dyDescent="0.35">
      <c r="A22" s="40"/>
      <c r="B22" s="231" t="s">
        <v>410</v>
      </c>
      <c r="C22" s="17"/>
      <c r="D22" s="43"/>
      <c r="E22" s="43"/>
      <c r="F22" s="43"/>
      <c r="G22" s="43"/>
      <c r="H22" s="43"/>
      <c r="I22" s="43"/>
      <c r="J22" s="43"/>
      <c r="K22" s="9"/>
      <c r="L22" s="8"/>
    </row>
    <row r="23" spans="1:13" ht="15" x14ac:dyDescent="0.35">
      <c r="A23" s="40"/>
      <c r="B23" s="231"/>
      <c r="C23" s="17"/>
      <c r="D23" s="43"/>
      <c r="E23" s="43"/>
      <c r="F23" s="43"/>
      <c r="G23" s="43"/>
      <c r="H23" s="43"/>
      <c r="I23" s="43"/>
      <c r="J23" s="43"/>
      <c r="K23" s="9"/>
      <c r="L23" s="8"/>
      <c r="M23" s="233"/>
    </row>
    <row r="24" spans="1:13" ht="15.75" customHeight="1" thickBot="1" x14ac:dyDescent="0.4">
      <c r="A24" s="40"/>
      <c r="B24" s="454" t="s">
        <v>411</v>
      </c>
      <c r="C24" s="17"/>
      <c r="D24" s="43"/>
      <c r="E24" s="43"/>
      <c r="F24" s="43"/>
      <c r="G24" s="43"/>
      <c r="H24" s="43"/>
      <c r="I24" s="43"/>
      <c r="J24" s="43"/>
      <c r="K24" s="9"/>
      <c r="L24" s="8"/>
      <c r="M24" s="233"/>
    </row>
    <row r="25" spans="1:13" ht="15" x14ac:dyDescent="0.35">
      <c r="A25" s="40">
        <f>A21+1</f>
        <v>16</v>
      </c>
      <c r="B25" s="231" t="s">
        <v>412</v>
      </c>
      <c r="C25" s="17" t="s">
        <v>11</v>
      </c>
      <c r="D25" s="43">
        <v>35</v>
      </c>
      <c r="E25" s="43"/>
      <c r="F25" s="43">
        <f t="shared" ref="F25:F35" si="5">SUM(D25+E25)</f>
        <v>35</v>
      </c>
      <c r="G25" s="43"/>
      <c r="H25" s="43">
        <v>36</v>
      </c>
      <c r="I25" s="43"/>
      <c r="J25" s="43">
        <f t="shared" ref="J25:J35" si="6">SUM(H25+I25)</f>
        <v>36</v>
      </c>
      <c r="K25" s="9">
        <f t="shared" ref="K25:K35" si="7">J25-F25</f>
        <v>1</v>
      </c>
      <c r="L25" s="8">
        <f t="shared" ref="L25:L35" si="8">IF(F25="","NEW",K25/F25)</f>
        <v>2.8571428571428571E-2</v>
      </c>
    </row>
    <row r="26" spans="1:13" ht="15" x14ac:dyDescent="0.35">
      <c r="A26" s="40">
        <f>A25+1</f>
        <v>17</v>
      </c>
      <c r="B26" s="231" t="s">
        <v>413</v>
      </c>
      <c r="C26" s="17" t="s">
        <v>11</v>
      </c>
      <c r="D26" s="43">
        <v>5.2</v>
      </c>
      <c r="E26" s="43"/>
      <c r="F26" s="43">
        <f t="shared" si="5"/>
        <v>5.2</v>
      </c>
      <c r="G26" s="234"/>
      <c r="H26" s="43">
        <v>5.7</v>
      </c>
      <c r="I26" s="43"/>
      <c r="J26" s="43">
        <f t="shared" si="6"/>
        <v>5.7</v>
      </c>
      <c r="K26" s="9">
        <f t="shared" si="7"/>
        <v>0.5</v>
      </c>
      <c r="L26" s="8">
        <f t="shared" si="8"/>
        <v>9.6153846153846145E-2</v>
      </c>
    </row>
    <row r="27" spans="1:13" ht="15" x14ac:dyDescent="0.35">
      <c r="A27" s="40">
        <f t="shared" ref="A27:A37" si="9">A26+1</f>
        <v>18</v>
      </c>
      <c r="B27" s="231" t="s">
        <v>414</v>
      </c>
      <c r="C27" s="17" t="s">
        <v>11</v>
      </c>
      <c r="D27" s="43">
        <v>4.7</v>
      </c>
      <c r="E27" s="43"/>
      <c r="F27" s="43">
        <f t="shared" si="5"/>
        <v>4.7</v>
      </c>
      <c r="G27" s="234"/>
      <c r="H27" s="43">
        <v>5.15</v>
      </c>
      <c r="I27" s="43"/>
      <c r="J27" s="43">
        <f t="shared" si="6"/>
        <v>5.15</v>
      </c>
      <c r="K27" s="9">
        <f t="shared" si="7"/>
        <v>0.45000000000000018</v>
      </c>
      <c r="L27" s="8">
        <f t="shared" si="8"/>
        <v>9.5744680851063871E-2</v>
      </c>
    </row>
    <row r="28" spans="1:13" ht="15" x14ac:dyDescent="0.35">
      <c r="A28" s="40">
        <f t="shared" si="9"/>
        <v>19</v>
      </c>
      <c r="B28" s="231" t="s">
        <v>415</v>
      </c>
      <c r="C28" s="17" t="s">
        <v>11</v>
      </c>
      <c r="D28" s="43">
        <v>2.85</v>
      </c>
      <c r="E28" s="43"/>
      <c r="F28" s="43">
        <f t="shared" si="5"/>
        <v>2.85</v>
      </c>
      <c r="G28" s="234"/>
      <c r="H28" s="43">
        <v>3.1</v>
      </c>
      <c r="I28" s="43"/>
      <c r="J28" s="43">
        <f t="shared" si="6"/>
        <v>3.1</v>
      </c>
      <c r="K28" s="9">
        <f t="shared" si="7"/>
        <v>0.25</v>
      </c>
      <c r="L28" s="8">
        <f t="shared" si="8"/>
        <v>8.771929824561403E-2</v>
      </c>
    </row>
    <row r="29" spans="1:13" ht="15" x14ac:dyDescent="0.35">
      <c r="A29" s="40">
        <f t="shared" si="9"/>
        <v>20</v>
      </c>
      <c r="B29" s="231" t="s">
        <v>1535</v>
      </c>
      <c r="C29" s="17" t="s">
        <v>11</v>
      </c>
      <c r="D29" s="43">
        <v>1.45</v>
      </c>
      <c r="E29" s="43"/>
      <c r="F29" s="43">
        <f t="shared" si="5"/>
        <v>1.45</v>
      </c>
      <c r="G29" s="234"/>
      <c r="H29" s="43">
        <v>1.55</v>
      </c>
      <c r="I29" s="43"/>
      <c r="J29" s="43">
        <f t="shared" si="6"/>
        <v>1.55</v>
      </c>
      <c r="K29" s="9">
        <f t="shared" si="7"/>
        <v>0.10000000000000009</v>
      </c>
      <c r="L29" s="8">
        <f t="shared" si="8"/>
        <v>6.8965517241379379E-2</v>
      </c>
    </row>
    <row r="30" spans="1:13" ht="15" x14ac:dyDescent="0.35">
      <c r="A30" s="40">
        <f t="shared" si="9"/>
        <v>21</v>
      </c>
      <c r="B30" s="231" t="s">
        <v>1536</v>
      </c>
      <c r="C30" s="17" t="s">
        <v>11</v>
      </c>
      <c r="D30" s="43">
        <v>1.45</v>
      </c>
      <c r="E30" s="43"/>
      <c r="F30" s="43">
        <f t="shared" si="5"/>
        <v>1.45</v>
      </c>
      <c r="G30" s="234"/>
      <c r="H30" s="43">
        <v>1.55</v>
      </c>
      <c r="I30" s="43"/>
      <c r="J30" s="43">
        <f t="shared" si="6"/>
        <v>1.55</v>
      </c>
      <c r="K30" s="9">
        <f t="shared" si="7"/>
        <v>0.10000000000000009</v>
      </c>
      <c r="L30" s="8">
        <f t="shared" si="8"/>
        <v>6.8965517241379379E-2</v>
      </c>
    </row>
    <row r="31" spans="1:13" ht="15" x14ac:dyDescent="0.35">
      <c r="A31" s="40">
        <f t="shared" si="9"/>
        <v>22</v>
      </c>
      <c r="B31" s="231" t="s">
        <v>1537</v>
      </c>
      <c r="C31" s="17" t="s">
        <v>11</v>
      </c>
      <c r="D31" s="43">
        <v>0.95</v>
      </c>
      <c r="E31" s="43"/>
      <c r="F31" s="43">
        <f t="shared" si="5"/>
        <v>0.95</v>
      </c>
      <c r="G31" s="234"/>
      <c r="H31" s="43">
        <v>1</v>
      </c>
      <c r="I31" s="43"/>
      <c r="J31" s="43">
        <f t="shared" si="6"/>
        <v>1</v>
      </c>
      <c r="K31" s="9">
        <f t="shared" si="7"/>
        <v>5.0000000000000044E-2</v>
      </c>
      <c r="L31" s="8">
        <f t="shared" si="8"/>
        <v>5.2631578947368474E-2</v>
      </c>
    </row>
    <row r="32" spans="1:13" ht="15" x14ac:dyDescent="0.35">
      <c r="A32" s="40">
        <f t="shared" si="9"/>
        <v>23</v>
      </c>
      <c r="B32" s="231" t="s">
        <v>416</v>
      </c>
      <c r="C32" s="17" t="s">
        <v>11</v>
      </c>
      <c r="D32" s="43">
        <v>10.1</v>
      </c>
      <c r="E32" s="43"/>
      <c r="F32" s="43">
        <f t="shared" si="5"/>
        <v>10.1</v>
      </c>
      <c r="G32" s="234"/>
      <c r="H32" s="43">
        <v>11</v>
      </c>
      <c r="I32" s="43"/>
      <c r="J32" s="43">
        <f t="shared" si="6"/>
        <v>11</v>
      </c>
      <c r="K32" s="9">
        <f t="shared" si="7"/>
        <v>0.90000000000000036</v>
      </c>
      <c r="L32" s="8">
        <f t="shared" si="8"/>
        <v>8.9108910891089146E-2</v>
      </c>
    </row>
    <row r="33" spans="1:13" ht="15" x14ac:dyDescent="0.35">
      <c r="A33" s="40">
        <f t="shared" si="9"/>
        <v>24</v>
      </c>
      <c r="B33" s="231" t="s">
        <v>417</v>
      </c>
      <c r="C33" s="17" t="s">
        <v>11</v>
      </c>
      <c r="D33" s="43">
        <v>8.9</v>
      </c>
      <c r="E33" s="43"/>
      <c r="F33" s="43">
        <f t="shared" si="5"/>
        <v>8.9</v>
      </c>
      <c r="G33" s="234"/>
      <c r="H33" s="43">
        <v>9.75</v>
      </c>
      <c r="I33" s="43"/>
      <c r="J33" s="43">
        <f t="shared" si="6"/>
        <v>9.75</v>
      </c>
      <c r="K33" s="9">
        <f t="shared" si="7"/>
        <v>0.84999999999999964</v>
      </c>
      <c r="L33" s="8">
        <f t="shared" si="8"/>
        <v>9.5505617977528046E-2</v>
      </c>
    </row>
    <row r="34" spans="1:13" ht="15" x14ac:dyDescent="0.35">
      <c r="A34" s="40">
        <f t="shared" si="9"/>
        <v>25</v>
      </c>
      <c r="B34" s="231" t="s">
        <v>418</v>
      </c>
      <c r="C34" s="17" t="s">
        <v>11</v>
      </c>
      <c r="D34" s="43">
        <v>5</v>
      </c>
      <c r="E34" s="43"/>
      <c r="F34" s="43">
        <f t="shared" si="5"/>
        <v>5</v>
      </c>
      <c r="G34" s="234"/>
      <c r="H34" s="43">
        <v>5.5</v>
      </c>
      <c r="I34" s="43"/>
      <c r="J34" s="43">
        <f t="shared" si="6"/>
        <v>5.5</v>
      </c>
      <c r="K34" s="9">
        <f t="shared" si="7"/>
        <v>0.5</v>
      </c>
      <c r="L34" s="8">
        <f t="shared" si="8"/>
        <v>0.1</v>
      </c>
    </row>
    <row r="35" spans="1:13" ht="15" x14ac:dyDescent="0.35">
      <c r="A35" s="40">
        <f t="shared" si="9"/>
        <v>26</v>
      </c>
      <c r="B35" s="231" t="s">
        <v>419</v>
      </c>
      <c r="C35" s="17" t="s">
        <v>11</v>
      </c>
      <c r="D35" s="43">
        <v>21.75</v>
      </c>
      <c r="E35" s="43"/>
      <c r="F35" s="43">
        <f t="shared" si="5"/>
        <v>21.75</v>
      </c>
      <c r="G35" s="234"/>
      <c r="H35" s="43">
        <v>23.75</v>
      </c>
      <c r="I35" s="43"/>
      <c r="J35" s="43">
        <f t="shared" si="6"/>
        <v>23.75</v>
      </c>
      <c r="K35" s="9">
        <f t="shared" si="7"/>
        <v>2</v>
      </c>
      <c r="L35" s="8">
        <f t="shared" si="8"/>
        <v>9.1954022988505746E-2</v>
      </c>
    </row>
    <row r="36" spans="1:13" ht="15" x14ac:dyDescent="0.35">
      <c r="A36" s="40">
        <f t="shared" si="9"/>
        <v>27</v>
      </c>
      <c r="B36" s="231" t="s">
        <v>420</v>
      </c>
      <c r="C36" s="17" t="s">
        <v>11</v>
      </c>
      <c r="D36" s="43"/>
      <c r="E36" s="43"/>
      <c r="F36" s="43"/>
      <c r="G36" s="43"/>
      <c r="H36" s="43"/>
      <c r="I36" s="43"/>
      <c r="J36" s="43"/>
      <c r="K36" s="9"/>
      <c r="L36" s="8"/>
    </row>
    <row r="37" spans="1:13" ht="15" x14ac:dyDescent="0.35">
      <c r="A37" s="40">
        <f t="shared" si="9"/>
        <v>28</v>
      </c>
      <c r="B37" s="231" t="s">
        <v>421</v>
      </c>
      <c r="C37" s="17" t="s">
        <v>11</v>
      </c>
      <c r="D37" s="43">
        <v>4.5</v>
      </c>
      <c r="E37" s="43"/>
      <c r="F37" s="43">
        <f>SUM(D37+E37)</f>
        <v>4.5</v>
      </c>
      <c r="G37" s="43"/>
      <c r="H37" s="43">
        <v>4.9000000000000004</v>
      </c>
      <c r="I37" s="43"/>
      <c r="J37" s="43">
        <f t="shared" ref="J37" si="10">SUM(H37+I37)</f>
        <v>4.9000000000000004</v>
      </c>
      <c r="K37" s="9">
        <f>J37-F37</f>
        <v>0.40000000000000036</v>
      </c>
      <c r="L37" s="8">
        <f>IF(F37="","NEW",K37/F37)</f>
        <v>8.8888888888888962E-2</v>
      </c>
    </row>
    <row r="38" spans="1:13" ht="15" x14ac:dyDescent="0.35">
      <c r="A38" s="40"/>
      <c r="B38" s="231"/>
      <c r="C38" s="17"/>
      <c r="D38" s="43"/>
      <c r="E38" s="43"/>
      <c r="F38" s="43"/>
      <c r="G38" s="43"/>
      <c r="H38" s="43"/>
      <c r="I38" s="43"/>
      <c r="J38" s="43"/>
      <c r="K38" s="9"/>
      <c r="L38" s="8"/>
      <c r="M38" s="45"/>
    </row>
    <row r="39" spans="1:13" ht="18" thickBot="1" x14ac:dyDescent="0.45">
      <c r="A39" s="40"/>
      <c r="B39" s="455" t="s">
        <v>422</v>
      </c>
      <c r="C39" s="17"/>
      <c r="D39" s="43"/>
      <c r="E39" s="43"/>
      <c r="F39" s="43"/>
      <c r="G39" s="43"/>
      <c r="H39" s="43"/>
      <c r="I39" s="43"/>
      <c r="J39" s="43"/>
      <c r="K39" s="9"/>
      <c r="L39" s="8"/>
      <c r="M39" s="236"/>
    </row>
    <row r="40" spans="1:13" ht="15.45" thickTop="1" x14ac:dyDescent="0.35">
      <c r="A40" s="40">
        <f>A37+1</f>
        <v>29</v>
      </c>
      <c r="B40" s="231" t="s">
        <v>423</v>
      </c>
      <c r="C40" s="17" t="s">
        <v>11</v>
      </c>
      <c r="D40" s="43">
        <v>3750</v>
      </c>
      <c r="E40" s="43"/>
      <c r="F40" s="43">
        <f t="shared" ref="F40:F67" si="11">SUM(D40+E40)</f>
        <v>3750</v>
      </c>
      <c r="G40" s="43"/>
      <c r="H40" s="43">
        <v>4000</v>
      </c>
      <c r="I40" s="43"/>
      <c r="J40" s="43">
        <f t="shared" ref="J40:J67" si="12">SUM(H40+I40)</f>
        <v>4000</v>
      </c>
      <c r="K40" s="9">
        <f t="shared" ref="K40:K67" si="13">J40-F40</f>
        <v>250</v>
      </c>
      <c r="L40" s="8">
        <f t="shared" ref="L40:L67" si="14">IF(F40="","NEW",K40/F40)</f>
        <v>6.6666666666666666E-2</v>
      </c>
    </row>
    <row r="41" spans="1:13" ht="15" x14ac:dyDescent="0.35">
      <c r="A41" s="40">
        <f t="shared" ref="A41:A67" si="15">+A40+1</f>
        <v>30</v>
      </c>
      <c r="B41" s="231" t="s">
        <v>424</v>
      </c>
      <c r="C41" s="17" t="s">
        <v>11</v>
      </c>
      <c r="D41" s="43">
        <v>4610</v>
      </c>
      <c r="E41" s="43"/>
      <c r="F41" s="43">
        <f t="shared" si="11"/>
        <v>4610</v>
      </c>
      <c r="G41" s="43"/>
      <c r="H41" s="43">
        <v>4910</v>
      </c>
      <c r="I41" s="43"/>
      <c r="J41" s="43">
        <f t="shared" si="12"/>
        <v>4910</v>
      </c>
      <c r="K41" s="9">
        <f t="shared" si="13"/>
        <v>300</v>
      </c>
      <c r="L41" s="8">
        <f t="shared" si="14"/>
        <v>6.5075921908893705E-2</v>
      </c>
    </row>
    <row r="42" spans="1:13" ht="15" x14ac:dyDescent="0.35">
      <c r="A42" s="40">
        <f t="shared" si="15"/>
        <v>31</v>
      </c>
      <c r="B42" s="231" t="s">
        <v>425</v>
      </c>
      <c r="C42" s="17" t="s">
        <v>11</v>
      </c>
      <c r="D42" s="43">
        <v>2370</v>
      </c>
      <c r="E42" s="43"/>
      <c r="F42" s="43">
        <f t="shared" si="11"/>
        <v>2370</v>
      </c>
      <c r="G42" s="43"/>
      <c r="H42" s="43">
        <v>2500</v>
      </c>
      <c r="I42" s="43"/>
      <c r="J42" s="43">
        <f t="shared" si="12"/>
        <v>2500</v>
      </c>
      <c r="K42" s="9">
        <f t="shared" si="13"/>
        <v>130</v>
      </c>
      <c r="L42" s="8">
        <f t="shared" si="14"/>
        <v>5.4852320675105488E-2</v>
      </c>
    </row>
    <row r="43" spans="1:13" ht="15" x14ac:dyDescent="0.35">
      <c r="A43" s="40">
        <f t="shared" si="15"/>
        <v>32</v>
      </c>
      <c r="B43" s="231" t="s">
        <v>426</v>
      </c>
      <c r="C43" s="17" t="s">
        <v>11</v>
      </c>
      <c r="D43" s="43">
        <v>3000</v>
      </c>
      <c r="E43" s="43"/>
      <c r="F43" s="43">
        <f t="shared" si="11"/>
        <v>3000</v>
      </c>
      <c r="G43" s="43"/>
      <c r="H43" s="43">
        <v>3200</v>
      </c>
      <c r="I43" s="43"/>
      <c r="J43" s="43">
        <f t="shared" si="12"/>
        <v>3200</v>
      </c>
      <c r="K43" s="9">
        <f t="shared" si="13"/>
        <v>200</v>
      </c>
      <c r="L43" s="8">
        <f t="shared" si="14"/>
        <v>6.6666666666666666E-2</v>
      </c>
    </row>
    <row r="44" spans="1:13" ht="15" x14ac:dyDescent="0.35">
      <c r="A44" s="40">
        <f t="shared" si="15"/>
        <v>33</v>
      </c>
      <c r="B44" s="231" t="s">
        <v>427</v>
      </c>
      <c r="C44" s="17" t="s">
        <v>11</v>
      </c>
      <c r="D44" s="43">
        <v>3150</v>
      </c>
      <c r="E44" s="43"/>
      <c r="F44" s="43">
        <f t="shared" si="11"/>
        <v>3150</v>
      </c>
      <c r="G44" s="43"/>
      <c r="H44" s="43">
        <v>3300</v>
      </c>
      <c r="I44" s="43"/>
      <c r="J44" s="43">
        <f t="shared" si="12"/>
        <v>3300</v>
      </c>
      <c r="K44" s="9">
        <f t="shared" si="13"/>
        <v>150</v>
      </c>
      <c r="L44" s="8">
        <f t="shared" si="14"/>
        <v>4.7619047619047616E-2</v>
      </c>
    </row>
    <row r="45" spans="1:13" ht="15" x14ac:dyDescent="0.35">
      <c r="A45" s="40">
        <f t="shared" si="15"/>
        <v>34</v>
      </c>
      <c r="B45" s="231" t="s">
        <v>428</v>
      </c>
      <c r="C45" s="17" t="s">
        <v>11</v>
      </c>
      <c r="D45" s="43">
        <v>1600</v>
      </c>
      <c r="E45" s="43"/>
      <c r="F45" s="43">
        <f t="shared" si="11"/>
        <v>1600</v>
      </c>
      <c r="G45" s="43"/>
      <c r="H45" s="43">
        <v>1700</v>
      </c>
      <c r="I45" s="43"/>
      <c r="J45" s="43">
        <f t="shared" si="12"/>
        <v>1700</v>
      </c>
      <c r="K45" s="9">
        <f t="shared" si="13"/>
        <v>100</v>
      </c>
      <c r="L45" s="8">
        <f t="shared" si="14"/>
        <v>6.25E-2</v>
      </c>
    </row>
    <row r="46" spans="1:13" ht="15" x14ac:dyDescent="0.35">
      <c r="A46" s="40">
        <f t="shared" si="15"/>
        <v>35</v>
      </c>
      <c r="B46" s="231" t="s">
        <v>429</v>
      </c>
      <c r="C46" s="17" t="s">
        <v>11</v>
      </c>
      <c r="D46" s="43">
        <v>1600</v>
      </c>
      <c r="E46" s="43"/>
      <c r="F46" s="43">
        <f t="shared" si="11"/>
        <v>1600</v>
      </c>
      <c r="G46" s="43"/>
      <c r="H46" s="43">
        <v>1700</v>
      </c>
      <c r="I46" s="43"/>
      <c r="J46" s="43">
        <f t="shared" si="12"/>
        <v>1700</v>
      </c>
      <c r="K46" s="9">
        <f t="shared" si="13"/>
        <v>100</v>
      </c>
      <c r="L46" s="8">
        <f t="shared" si="14"/>
        <v>6.25E-2</v>
      </c>
    </row>
    <row r="47" spans="1:13" ht="15" x14ac:dyDescent="0.35">
      <c r="A47" s="40">
        <f t="shared" si="15"/>
        <v>36</v>
      </c>
      <c r="B47" s="231" t="s">
        <v>430</v>
      </c>
      <c r="C47" s="17" t="s">
        <v>11</v>
      </c>
      <c r="D47" s="43">
        <v>1625</v>
      </c>
      <c r="E47" s="43"/>
      <c r="F47" s="43">
        <f t="shared" si="11"/>
        <v>1625</v>
      </c>
      <c r="G47" s="43"/>
      <c r="H47" s="43">
        <v>1725</v>
      </c>
      <c r="I47" s="43"/>
      <c r="J47" s="43">
        <f t="shared" si="12"/>
        <v>1725</v>
      </c>
      <c r="K47" s="9">
        <f t="shared" si="13"/>
        <v>100</v>
      </c>
      <c r="L47" s="8">
        <f t="shared" si="14"/>
        <v>6.1538461538461542E-2</v>
      </c>
    </row>
    <row r="48" spans="1:13" ht="15" x14ac:dyDescent="0.35">
      <c r="A48" s="40">
        <f t="shared" si="15"/>
        <v>37</v>
      </c>
      <c r="B48" s="231" t="s">
        <v>431</v>
      </c>
      <c r="C48" s="17" t="s">
        <v>11</v>
      </c>
      <c r="D48" s="43">
        <v>1040</v>
      </c>
      <c r="E48" s="43"/>
      <c r="F48" s="43">
        <f t="shared" si="11"/>
        <v>1040</v>
      </c>
      <c r="G48" s="43"/>
      <c r="H48" s="43">
        <v>1100</v>
      </c>
      <c r="I48" s="43"/>
      <c r="J48" s="43">
        <f t="shared" si="12"/>
        <v>1100</v>
      </c>
      <c r="K48" s="9">
        <f t="shared" si="13"/>
        <v>60</v>
      </c>
      <c r="L48" s="8">
        <f t="shared" si="14"/>
        <v>5.7692307692307696E-2</v>
      </c>
    </row>
    <row r="49" spans="1:12" ht="15" x14ac:dyDescent="0.35">
      <c r="A49" s="40">
        <f t="shared" si="15"/>
        <v>38</v>
      </c>
      <c r="B49" s="231" t="s">
        <v>432</v>
      </c>
      <c r="C49" s="17" t="s">
        <v>11</v>
      </c>
      <c r="D49" s="43">
        <v>225</v>
      </c>
      <c r="E49" s="43"/>
      <c r="F49" s="43">
        <f t="shared" si="11"/>
        <v>225</v>
      </c>
      <c r="G49" s="43"/>
      <c r="H49" s="43">
        <v>240</v>
      </c>
      <c r="I49" s="43"/>
      <c r="J49" s="43">
        <f t="shared" si="12"/>
        <v>240</v>
      </c>
      <c r="K49" s="9">
        <f t="shared" si="13"/>
        <v>15</v>
      </c>
      <c r="L49" s="8">
        <f t="shared" si="14"/>
        <v>6.6666666666666666E-2</v>
      </c>
    </row>
    <row r="50" spans="1:12" ht="15" x14ac:dyDescent="0.35">
      <c r="A50" s="40">
        <f t="shared" si="15"/>
        <v>39</v>
      </c>
      <c r="B50" s="231" t="s">
        <v>433</v>
      </c>
      <c r="C50" s="17" t="s">
        <v>11</v>
      </c>
      <c r="D50" s="43">
        <v>235</v>
      </c>
      <c r="E50" s="43"/>
      <c r="F50" s="43">
        <f t="shared" si="11"/>
        <v>235</v>
      </c>
      <c r="G50" s="43"/>
      <c r="H50" s="43">
        <v>245</v>
      </c>
      <c r="I50" s="43"/>
      <c r="J50" s="43">
        <f t="shared" si="12"/>
        <v>245</v>
      </c>
      <c r="K50" s="9">
        <f t="shared" si="13"/>
        <v>10</v>
      </c>
      <c r="L50" s="8">
        <f t="shared" si="14"/>
        <v>4.2553191489361701E-2</v>
      </c>
    </row>
    <row r="51" spans="1:12" ht="15" x14ac:dyDescent="0.35">
      <c r="A51" s="40">
        <f t="shared" si="15"/>
        <v>40</v>
      </c>
      <c r="B51" s="231" t="s">
        <v>434</v>
      </c>
      <c r="C51" s="17" t="s">
        <v>11</v>
      </c>
      <c r="D51" s="43">
        <v>175</v>
      </c>
      <c r="E51" s="43"/>
      <c r="F51" s="43">
        <f t="shared" si="11"/>
        <v>175</v>
      </c>
      <c r="G51" s="43"/>
      <c r="H51" s="43">
        <v>185</v>
      </c>
      <c r="I51" s="43"/>
      <c r="J51" s="43">
        <f t="shared" si="12"/>
        <v>185</v>
      </c>
      <c r="K51" s="9">
        <f t="shared" si="13"/>
        <v>10</v>
      </c>
      <c r="L51" s="8">
        <f t="shared" si="14"/>
        <v>5.7142857142857141E-2</v>
      </c>
    </row>
    <row r="52" spans="1:12" ht="15" x14ac:dyDescent="0.35">
      <c r="A52" s="40">
        <f t="shared" si="15"/>
        <v>41</v>
      </c>
      <c r="B52" s="231" t="s">
        <v>435</v>
      </c>
      <c r="C52" s="17" t="s">
        <v>11</v>
      </c>
      <c r="D52" s="43">
        <v>170</v>
      </c>
      <c r="E52" s="43"/>
      <c r="F52" s="43">
        <f t="shared" si="11"/>
        <v>170</v>
      </c>
      <c r="G52" s="43"/>
      <c r="H52" s="43">
        <v>180</v>
      </c>
      <c r="I52" s="43"/>
      <c r="J52" s="43">
        <f t="shared" si="12"/>
        <v>180</v>
      </c>
      <c r="K52" s="9">
        <f t="shared" si="13"/>
        <v>10</v>
      </c>
      <c r="L52" s="8">
        <f t="shared" si="14"/>
        <v>5.8823529411764705E-2</v>
      </c>
    </row>
    <row r="53" spans="1:12" ht="15" x14ac:dyDescent="0.35">
      <c r="A53" s="40">
        <f t="shared" si="15"/>
        <v>42</v>
      </c>
      <c r="B53" s="231" t="s">
        <v>436</v>
      </c>
      <c r="C53" s="17" t="s">
        <v>11</v>
      </c>
      <c r="D53" s="43">
        <v>175</v>
      </c>
      <c r="E53" s="43"/>
      <c r="F53" s="43">
        <f t="shared" si="11"/>
        <v>175</v>
      </c>
      <c r="G53" s="43"/>
      <c r="H53" s="43">
        <v>185</v>
      </c>
      <c r="I53" s="43"/>
      <c r="J53" s="43">
        <f t="shared" si="12"/>
        <v>185</v>
      </c>
      <c r="K53" s="9">
        <f t="shared" si="13"/>
        <v>10</v>
      </c>
      <c r="L53" s="8">
        <f t="shared" si="14"/>
        <v>5.7142857142857141E-2</v>
      </c>
    </row>
    <row r="54" spans="1:12" ht="15" x14ac:dyDescent="0.35">
      <c r="A54" s="40">
        <f t="shared" si="15"/>
        <v>43</v>
      </c>
      <c r="B54" s="231" t="s">
        <v>437</v>
      </c>
      <c r="C54" s="17" t="s">
        <v>11</v>
      </c>
      <c r="D54" s="43">
        <v>120</v>
      </c>
      <c r="E54" s="43"/>
      <c r="F54" s="43">
        <f t="shared" si="11"/>
        <v>120</v>
      </c>
      <c r="G54" s="43"/>
      <c r="H54" s="43">
        <v>125</v>
      </c>
      <c r="I54" s="43"/>
      <c r="J54" s="43">
        <f t="shared" si="12"/>
        <v>125</v>
      </c>
      <c r="K54" s="9">
        <f t="shared" si="13"/>
        <v>5</v>
      </c>
      <c r="L54" s="8">
        <f t="shared" si="14"/>
        <v>4.1666666666666664E-2</v>
      </c>
    </row>
    <row r="55" spans="1:12" ht="15" x14ac:dyDescent="0.35">
      <c r="A55" s="40">
        <f t="shared" si="15"/>
        <v>44</v>
      </c>
      <c r="B55" s="231" t="s">
        <v>438</v>
      </c>
      <c r="C55" s="17" t="s">
        <v>11</v>
      </c>
      <c r="D55" s="43">
        <v>87</v>
      </c>
      <c r="E55" s="43"/>
      <c r="F55" s="43">
        <f t="shared" si="11"/>
        <v>87</v>
      </c>
      <c r="G55" s="43"/>
      <c r="H55" s="43">
        <v>90</v>
      </c>
      <c r="I55" s="43"/>
      <c r="J55" s="43">
        <f t="shared" si="12"/>
        <v>90</v>
      </c>
      <c r="K55" s="9">
        <f t="shared" si="13"/>
        <v>3</v>
      </c>
      <c r="L55" s="8">
        <f t="shared" si="14"/>
        <v>3.4482758620689655E-2</v>
      </c>
    </row>
    <row r="56" spans="1:12" ht="15" x14ac:dyDescent="0.35">
      <c r="A56" s="40">
        <f t="shared" si="15"/>
        <v>45</v>
      </c>
      <c r="B56" s="231" t="s">
        <v>439</v>
      </c>
      <c r="C56" s="17" t="s">
        <v>11</v>
      </c>
      <c r="D56" s="43">
        <v>95</v>
      </c>
      <c r="E56" s="43"/>
      <c r="F56" s="43">
        <f t="shared" si="11"/>
        <v>95</v>
      </c>
      <c r="G56" s="43"/>
      <c r="H56" s="43">
        <v>100</v>
      </c>
      <c r="I56" s="43"/>
      <c r="J56" s="43">
        <f t="shared" si="12"/>
        <v>100</v>
      </c>
      <c r="K56" s="9">
        <f t="shared" si="13"/>
        <v>5</v>
      </c>
      <c r="L56" s="8">
        <f t="shared" si="14"/>
        <v>5.2631578947368418E-2</v>
      </c>
    </row>
    <row r="57" spans="1:12" ht="15" x14ac:dyDescent="0.35">
      <c r="A57" s="40">
        <f t="shared" si="15"/>
        <v>46</v>
      </c>
      <c r="B57" s="231" t="s">
        <v>440</v>
      </c>
      <c r="C57" s="17" t="s">
        <v>11</v>
      </c>
      <c r="D57" s="43">
        <v>59</v>
      </c>
      <c r="E57" s="43"/>
      <c r="F57" s="43">
        <f t="shared" si="11"/>
        <v>59</v>
      </c>
      <c r="G57" s="43"/>
      <c r="H57" s="43">
        <v>62</v>
      </c>
      <c r="I57" s="43"/>
      <c r="J57" s="43">
        <f t="shared" si="12"/>
        <v>62</v>
      </c>
      <c r="K57" s="9">
        <f t="shared" si="13"/>
        <v>3</v>
      </c>
      <c r="L57" s="8">
        <f t="shared" si="14"/>
        <v>5.0847457627118647E-2</v>
      </c>
    </row>
    <row r="58" spans="1:12" ht="15" x14ac:dyDescent="0.35">
      <c r="A58" s="40">
        <f t="shared" si="15"/>
        <v>47</v>
      </c>
      <c r="B58" s="231" t="s">
        <v>441</v>
      </c>
      <c r="C58" s="17" t="s">
        <v>11</v>
      </c>
      <c r="D58" s="43">
        <v>225</v>
      </c>
      <c r="E58" s="43"/>
      <c r="F58" s="43">
        <f t="shared" si="11"/>
        <v>225</v>
      </c>
      <c r="G58" s="43"/>
      <c r="H58" s="43">
        <v>240</v>
      </c>
      <c r="I58" s="43"/>
      <c r="J58" s="43">
        <f t="shared" si="12"/>
        <v>240</v>
      </c>
      <c r="K58" s="9">
        <f t="shared" si="13"/>
        <v>15</v>
      </c>
      <c r="L58" s="8">
        <f t="shared" si="14"/>
        <v>6.6666666666666666E-2</v>
      </c>
    </row>
    <row r="59" spans="1:12" ht="15.75" customHeight="1" x14ac:dyDescent="0.35">
      <c r="A59" s="40">
        <f t="shared" si="15"/>
        <v>48</v>
      </c>
      <c r="B59" s="231" t="s">
        <v>442</v>
      </c>
      <c r="C59" s="17" t="s">
        <v>11</v>
      </c>
      <c r="D59" s="43">
        <v>238</v>
      </c>
      <c r="E59" s="43"/>
      <c r="F59" s="43">
        <f t="shared" si="11"/>
        <v>238</v>
      </c>
      <c r="G59" s="43"/>
      <c r="H59" s="43">
        <v>250</v>
      </c>
      <c r="I59" s="43"/>
      <c r="J59" s="43">
        <f t="shared" si="12"/>
        <v>250</v>
      </c>
      <c r="K59" s="9">
        <f t="shared" si="13"/>
        <v>12</v>
      </c>
      <c r="L59" s="8">
        <f t="shared" si="14"/>
        <v>5.0420168067226892E-2</v>
      </c>
    </row>
    <row r="60" spans="1:12" ht="15" x14ac:dyDescent="0.35">
      <c r="A60" s="40">
        <f t="shared" si="15"/>
        <v>49</v>
      </c>
      <c r="B60" s="231" t="s">
        <v>443</v>
      </c>
      <c r="C60" s="17" t="s">
        <v>11</v>
      </c>
      <c r="D60" s="43">
        <v>190</v>
      </c>
      <c r="E60" s="43"/>
      <c r="F60" s="43">
        <f t="shared" si="11"/>
        <v>190</v>
      </c>
      <c r="G60" s="43"/>
      <c r="H60" s="43">
        <v>200</v>
      </c>
      <c r="I60" s="43"/>
      <c r="J60" s="43">
        <f t="shared" si="12"/>
        <v>200</v>
      </c>
      <c r="K60" s="9">
        <f t="shared" si="13"/>
        <v>10</v>
      </c>
      <c r="L60" s="8">
        <f t="shared" si="14"/>
        <v>5.2631578947368418E-2</v>
      </c>
    </row>
    <row r="61" spans="1:12" ht="15" x14ac:dyDescent="0.35">
      <c r="A61" s="40">
        <f t="shared" si="15"/>
        <v>50</v>
      </c>
      <c r="B61" s="231" t="s">
        <v>444</v>
      </c>
      <c r="C61" s="17" t="s">
        <v>11</v>
      </c>
      <c r="D61" s="43">
        <v>290</v>
      </c>
      <c r="E61" s="43"/>
      <c r="F61" s="43">
        <f t="shared" si="11"/>
        <v>290</v>
      </c>
      <c r="G61" s="43"/>
      <c r="H61" s="43">
        <v>310</v>
      </c>
      <c r="I61" s="43"/>
      <c r="J61" s="43">
        <f t="shared" si="12"/>
        <v>310</v>
      </c>
      <c r="K61" s="9">
        <f t="shared" si="13"/>
        <v>20</v>
      </c>
      <c r="L61" s="8">
        <f t="shared" si="14"/>
        <v>6.8965517241379309E-2</v>
      </c>
    </row>
    <row r="62" spans="1:12" ht="14.25" customHeight="1" x14ac:dyDescent="0.35">
      <c r="A62" s="40">
        <f t="shared" si="15"/>
        <v>51</v>
      </c>
      <c r="B62" s="231" t="s">
        <v>445</v>
      </c>
      <c r="C62" s="17" t="s">
        <v>11</v>
      </c>
      <c r="D62" s="43">
        <v>180</v>
      </c>
      <c r="E62" s="43"/>
      <c r="F62" s="43">
        <f t="shared" si="11"/>
        <v>180</v>
      </c>
      <c r="G62" s="43"/>
      <c r="H62" s="43">
        <v>190</v>
      </c>
      <c r="I62" s="43"/>
      <c r="J62" s="43">
        <f t="shared" si="12"/>
        <v>190</v>
      </c>
      <c r="K62" s="9">
        <f t="shared" si="13"/>
        <v>10</v>
      </c>
      <c r="L62" s="8">
        <f t="shared" si="14"/>
        <v>5.5555555555555552E-2</v>
      </c>
    </row>
    <row r="63" spans="1:12" ht="15" x14ac:dyDescent="0.35">
      <c r="A63" s="40">
        <f t="shared" si="15"/>
        <v>52</v>
      </c>
      <c r="B63" s="231" t="s">
        <v>446</v>
      </c>
      <c r="C63" s="17" t="s">
        <v>11</v>
      </c>
      <c r="D63" s="43">
        <v>240</v>
      </c>
      <c r="E63" s="43"/>
      <c r="F63" s="43">
        <f t="shared" si="11"/>
        <v>240</v>
      </c>
      <c r="G63" s="43"/>
      <c r="H63" s="43">
        <v>250</v>
      </c>
      <c r="I63" s="43"/>
      <c r="J63" s="43">
        <f t="shared" si="12"/>
        <v>250</v>
      </c>
      <c r="K63" s="9">
        <f t="shared" si="13"/>
        <v>10</v>
      </c>
      <c r="L63" s="8">
        <f t="shared" si="14"/>
        <v>4.1666666666666664E-2</v>
      </c>
    </row>
    <row r="64" spans="1:12" ht="15" x14ac:dyDescent="0.35">
      <c r="A64" s="40">
        <f t="shared" si="15"/>
        <v>53</v>
      </c>
      <c r="B64" s="231" t="s">
        <v>447</v>
      </c>
      <c r="C64" s="17" t="s">
        <v>11</v>
      </c>
      <c r="D64" s="43">
        <v>35</v>
      </c>
      <c r="E64" s="43"/>
      <c r="F64" s="43">
        <f t="shared" si="11"/>
        <v>35</v>
      </c>
      <c r="G64" s="43"/>
      <c r="H64" s="43">
        <v>37</v>
      </c>
      <c r="I64" s="43"/>
      <c r="J64" s="43">
        <f t="shared" si="12"/>
        <v>37</v>
      </c>
      <c r="K64" s="9">
        <f t="shared" si="13"/>
        <v>2</v>
      </c>
      <c r="L64" s="8">
        <f t="shared" si="14"/>
        <v>5.7142857142857141E-2</v>
      </c>
    </row>
    <row r="65" spans="1:13" ht="15" x14ac:dyDescent="0.35">
      <c r="A65" s="40">
        <f t="shared" si="15"/>
        <v>54</v>
      </c>
      <c r="B65" s="231" t="s">
        <v>448</v>
      </c>
      <c r="C65" s="17" t="s">
        <v>11</v>
      </c>
      <c r="D65" s="43">
        <v>48</v>
      </c>
      <c r="E65" s="43"/>
      <c r="F65" s="43">
        <f t="shared" si="11"/>
        <v>48</v>
      </c>
      <c r="G65" s="43"/>
      <c r="H65" s="43">
        <v>50</v>
      </c>
      <c r="I65" s="43"/>
      <c r="J65" s="43">
        <f t="shared" si="12"/>
        <v>50</v>
      </c>
      <c r="K65" s="9">
        <f t="shared" si="13"/>
        <v>2</v>
      </c>
      <c r="L65" s="8">
        <f t="shared" si="14"/>
        <v>4.1666666666666664E-2</v>
      </c>
    </row>
    <row r="66" spans="1:13" ht="15" x14ac:dyDescent="0.35">
      <c r="A66" s="40">
        <f t="shared" si="15"/>
        <v>55</v>
      </c>
      <c r="B66" s="231" t="s">
        <v>449</v>
      </c>
      <c r="C66" s="17" t="s">
        <v>11</v>
      </c>
      <c r="D66" s="43">
        <v>40</v>
      </c>
      <c r="E66" s="43"/>
      <c r="F66" s="43">
        <f t="shared" si="11"/>
        <v>40</v>
      </c>
      <c r="G66" s="43"/>
      <c r="H66" s="43">
        <v>42</v>
      </c>
      <c r="I66" s="43"/>
      <c r="J66" s="43">
        <f t="shared" si="12"/>
        <v>42</v>
      </c>
      <c r="K66" s="9">
        <f t="shared" si="13"/>
        <v>2</v>
      </c>
      <c r="L66" s="8">
        <f t="shared" si="14"/>
        <v>0.05</v>
      </c>
    </row>
    <row r="67" spans="1:13" ht="15" x14ac:dyDescent="0.35">
      <c r="A67" s="40">
        <f t="shared" si="15"/>
        <v>56</v>
      </c>
      <c r="B67" s="231" t="s">
        <v>450</v>
      </c>
      <c r="C67" s="17" t="s">
        <v>11</v>
      </c>
      <c r="D67" s="43">
        <v>39</v>
      </c>
      <c r="E67" s="43"/>
      <c r="F67" s="43">
        <f t="shared" si="11"/>
        <v>39</v>
      </c>
      <c r="G67" s="43"/>
      <c r="H67" s="43">
        <v>42</v>
      </c>
      <c r="I67" s="43"/>
      <c r="J67" s="43">
        <f t="shared" si="12"/>
        <v>42</v>
      </c>
      <c r="K67" s="9">
        <f t="shared" si="13"/>
        <v>3</v>
      </c>
      <c r="L67" s="8">
        <f t="shared" si="14"/>
        <v>7.6923076923076927E-2</v>
      </c>
    </row>
    <row r="68" spans="1:13" ht="15" x14ac:dyDescent="0.35">
      <c r="A68" s="40"/>
      <c r="B68" s="231"/>
      <c r="C68" s="17"/>
      <c r="D68" s="43"/>
      <c r="E68" s="43"/>
      <c r="F68" s="43"/>
      <c r="G68" s="43"/>
      <c r="H68" s="43"/>
      <c r="I68" s="43"/>
      <c r="J68" s="43"/>
      <c r="K68" s="9"/>
      <c r="L68" s="8"/>
      <c r="M68" s="45"/>
    </row>
    <row r="69" spans="1:13" ht="18" thickBot="1" x14ac:dyDescent="0.45">
      <c r="A69" s="40"/>
      <c r="B69" s="455" t="s">
        <v>451</v>
      </c>
      <c r="C69" s="17"/>
      <c r="D69" s="43"/>
      <c r="E69" s="43"/>
      <c r="F69" s="43"/>
      <c r="G69" s="43"/>
      <c r="H69" s="43"/>
      <c r="I69" s="43"/>
      <c r="J69" s="43"/>
      <c r="K69" s="9"/>
      <c r="L69" s="8"/>
    </row>
    <row r="70" spans="1:13" ht="15.45" thickTop="1" x14ac:dyDescent="0.35">
      <c r="A70" s="40">
        <f>A67+1</f>
        <v>57</v>
      </c>
      <c r="B70" s="231" t="s">
        <v>452</v>
      </c>
      <c r="C70" s="17" t="s">
        <v>11</v>
      </c>
      <c r="D70" s="43">
        <v>20.75</v>
      </c>
      <c r="E70" s="43"/>
      <c r="F70" s="43">
        <f t="shared" ref="F70:F110" si="16">SUM(D70+E70)</f>
        <v>20.75</v>
      </c>
      <c r="G70" s="43"/>
      <c r="H70" s="43">
        <v>22</v>
      </c>
      <c r="I70" s="43"/>
      <c r="J70" s="43">
        <f t="shared" ref="J70:J110" si="17">SUM(H70+I70)</f>
        <v>22</v>
      </c>
      <c r="K70" s="9">
        <f t="shared" ref="K70:K110" si="18">J70-F70</f>
        <v>1.25</v>
      </c>
      <c r="L70" s="8">
        <f t="shared" ref="L70:L110" si="19">IF(F70="","NEW",K70/F70)</f>
        <v>6.0240963855421686E-2</v>
      </c>
    </row>
    <row r="71" spans="1:13" ht="15" x14ac:dyDescent="0.35">
      <c r="A71" s="40">
        <f t="shared" ref="A71:A110" si="20">A70+1</f>
        <v>58</v>
      </c>
      <c r="B71" s="231" t="s">
        <v>453</v>
      </c>
      <c r="C71" s="17" t="s">
        <v>11</v>
      </c>
      <c r="D71" s="43">
        <v>19.25</v>
      </c>
      <c r="E71" s="43"/>
      <c r="F71" s="43">
        <f t="shared" si="16"/>
        <v>19.25</v>
      </c>
      <c r="G71" s="43"/>
      <c r="H71" s="43">
        <v>21</v>
      </c>
      <c r="I71" s="43"/>
      <c r="J71" s="43">
        <f t="shared" si="17"/>
        <v>21</v>
      </c>
      <c r="K71" s="9">
        <f t="shared" si="18"/>
        <v>1.75</v>
      </c>
      <c r="L71" s="8">
        <f t="shared" si="19"/>
        <v>9.0909090909090912E-2</v>
      </c>
    </row>
    <row r="72" spans="1:13" ht="15" x14ac:dyDescent="0.35">
      <c r="A72" s="40">
        <f t="shared" si="20"/>
        <v>59</v>
      </c>
      <c r="B72" s="231" t="s">
        <v>454</v>
      </c>
      <c r="C72" s="17" t="s">
        <v>11</v>
      </c>
      <c r="D72" s="43">
        <v>17</v>
      </c>
      <c r="E72" s="43"/>
      <c r="F72" s="43">
        <f t="shared" si="16"/>
        <v>17</v>
      </c>
      <c r="G72" s="43"/>
      <c r="H72" s="43">
        <v>18</v>
      </c>
      <c r="I72" s="43"/>
      <c r="J72" s="43">
        <f t="shared" si="17"/>
        <v>18</v>
      </c>
      <c r="K72" s="9">
        <f t="shared" si="18"/>
        <v>1</v>
      </c>
      <c r="L72" s="8">
        <f t="shared" si="19"/>
        <v>5.8823529411764705E-2</v>
      </c>
    </row>
    <row r="73" spans="1:13" ht="15" x14ac:dyDescent="0.35">
      <c r="A73" s="40">
        <f t="shared" si="20"/>
        <v>60</v>
      </c>
      <c r="B73" s="231" t="s">
        <v>455</v>
      </c>
      <c r="C73" s="17" t="s">
        <v>11</v>
      </c>
      <c r="D73" s="43">
        <v>11.5</v>
      </c>
      <c r="E73" s="43"/>
      <c r="F73" s="43">
        <f t="shared" si="16"/>
        <v>11.5</v>
      </c>
      <c r="G73" s="43"/>
      <c r="H73" s="43">
        <v>12</v>
      </c>
      <c r="I73" s="43"/>
      <c r="J73" s="43">
        <f t="shared" si="17"/>
        <v>12</v>
      </c>
      <c r="K73" s="9">
        <f t="shared" si="18"/>
        <v>0.5</v>
      </c>
      <c r="L73" s="8">
        <f t="shared" si="19"/>
        <v>4.3478260869565216E-2</v>
      </c>
    </row>
    <row r="74" spans="1:13" ht="15" x14ac:dyDescent="0.35">
      <c r="A74" s="40">
        <f t="shared" si="20"/>
        <v>61</v>
      </c>
      <c r="B74" s="231" t="s">
        <v>456</v>
      </c>
      <c r="C74" s="17" t="s">
        <v>11</v>
      </c>
      <c r="D74" s="43">
        <v>25.5</v>
      </c>
      <c r="E74" s="43"/>
      <c r="F74" s="43">
        <f t="shared" si="16"/>
        <v>25.5</v>
      </c>
      <c r="G74" s="43"/>
      <c r="H74" s="43">
        <v>27</v>
      </c>
      <c r="I74" s="43"/>
      <c r="J74" s="43">
        <f t="shared" si="17"/>
        <v>27</v>
      </c>
      <c r="K74" s="9">
        <f t="shared" si="18"/>
        <v>1.5</v>
      </c>
      <c r="L74" s="8">
        <f t="shared" si="19"/>
        <v>5.8823529411764705E-2</v>
      </c>
    </row>
    <row r="75" spans="1:13" ht="15" x14ac:dyDescent="0.35">
      <c r="A75" s="40">
        <f t="shared" si="20"/>
        <v>62</v>
      </c>
      <c r="B75" s="231" t="s">
        <v>1538</v>
      </c>
      <c r="C75" s="17" t="s">
        <v>11</v>
      </c>
      <c r="D75" s="43">
        <v>24</v>
      </c>
      <c r="E75" s="43"/>
      <c r="F75" s="43">
        <f t="shared" si="16"/>
        <v>24</v>
      </c>
      <c r="G75" s="43"/>
      <c r="H75" s="43">
        <v>25</v>
      </c>
      <c r="I75" s="43"/>
      <c r="J75" s="43">
        <f t="shared" si="17"/>
        <v>25</v>
      </c>
      <c r="K75" s="9">
        <f t="shared" si="18"/>
        <v>1</v>
      </c>
      <c r="L75" s="8">
        <f t="shared" si="19"/>
        <v>4.1666666666666664E-2</v>
      </c>
    </row>
    <row r="76" spans="1:13" ht="15" x14ac:dyDescent="0.35">
      <c r="A76" s="40">
        <f t="shared" si="20"/>
        <v>63</v>
      </c>
      <c r="B76" s="231" t="s">
        <v>1539</v>
      </c>
      <c r="C76" s="17" t="s">
        <v>11</v>
      </c>
      <c r="D76" s="43">
        <v>21.75</v>
      </c>
      <c r="E76" s="43"/>
      <c r="F76" s="43">
        <f t="shared" si="16"/>
        <v>21.75</v>
      </c>
      <c r="G76" s="43"/>
      <c r="H76" s="43">
        <v>23</v>
      </c>
      <c r="I76" s="43"/>
      <c r="J76" s="43">
        <f t="shared" si="17"/>
        <v>23</v>
      </c>
      <c r="K76" s="9">
        <f t="shared" si="18"/>
        <v>1.25</v>
      </c>
      <c r="L76" s="8">
        <f t="shared" si="19"/>
        <v>5.7471264367816091E-2</v>
      </c>
    </row>
    <row r="77" spans="1:13" ht="15" x14ac:dyDescent="0.35">
      <c r="A77" s="40">
        <f t="shared" si="20"/>
        <v>64</v>
      </c>
      <c r="B77" s="231" t="s">
        <v>457</v>
      </c>
      <c r="C77" s="17" t="s">
        <v>11</v>
      </c>
      <c r="D77" s="43">
        <v>12.5</v>
      </c>
      <c r="E77" s="43"/>
      <c r="F77" s="43">
        <f t="shared" si="16"/>
        <v>12.5</v>
      </c>
      <c r="G77" s="43"/>
      <c r="H77" s="43">
        <v>13.5</v>
      </c>
      <c r="I77" s="43"/>
      <c r="J77" s="43">
        <f t="shared" si="17"/>
        <v>13.5</v>
      </c>
      <c r="K77" s="9">
        <f t="shared" si="18"/>
        <v>1</v>
      </c>
      <c r="L77" s="8">
        <f t="shared" si="19"/>
        <v>0.08</v>
      </c>
    </row>
    <row r="78" spans="1:13" ht="15" x14ac:dyDescent="0.35">
      <c r="A78" s="40">
        <f t="shared" si="20"/>
        <v>65</v>
      </c>
      <c r="B78" s="231" t="s">
        <v>458</v>
      </c>
      <c r="C78" s="17" t="s">
        <v>11</v>
      </c>
      <c r="D78" s="43">
        <v>17</v>
      </c>
      <c r="E78" s="43"/>
      <c r="F78" s="43">
        <f t="shared" si="16"/>
        <v>17</v>
      </c>
      <c r="G78" s="43"/>
      <c r="H78" s="43">
        <v>18</v>
      </c>
      <c r="I78" s="43"/>
      <c r="J78" s="43">
        <f t="shared" si="17"/>
        <v>18</v>
      </c>
      <c r="K78" s="9">
        <f t="shared" si="18"/>
        <v>1</v>
      </c>
      <c r="L78" s="8">
        <f t="shared" si="19"/>
        <v>5.8823529411764705E-2</v>
      </c>
    </row>
    <row r="79" spans="1:13" ht="15" x14ac:dyDescent="0.35">
      <c r="A79" s="40">
        <f t="shared" si="20"/>
        <v>66</v>
      </c>
      <c r="B79" s="231" t="s">
        <v>459</v>
      </c>
      <c r="C79" s="17" t="s">
        <v>11</v>
      </c>
      <c r="D79" s="43">
        <v>11</v>
      </c>
      <c r="E79" s="43"/>
      <c r="F79" s="43">
        <f t="shared" si="16"/>
        <v>11</v>
      </c>
      <c r="G79" s="43"/>
      <c r="H79" s="43">
        <v>11.5</v>
      </c>
      <c r="I79" s="43"/>
      <c r="J79" s="43">
        <f t="shared" si="17"/>
        <v>11.5</v>
      </c>
      <c r="K79" s="9">
        <f t="shared" si="18"/>
        <v>0.5</v>
      </c>
      <c r="L79" s="8">
        <f t="shared" si="19"/>
        <v>4.5454545454545456E-2</v>
      </c>
    </row>
    <row r="80" spans="1:13" ht="14.25" customHeight="1" x14ac:dyDescent="0.35">
      <c r="A80" s="40">
        <f t="shared" si="20"/>
        <v>67</v>
      </c>
      <c r="B80" s="231" t="s">
        <v>460</v>
      </c>
      <c r="C80" s="17" t="s">
        <v>11</v>
      </c>
      <c r="D80" s="43">
        <v>12.7</v>
      </c>
      <c r="E80" s="43"/>
      <c r="F80" s="43">
        <f t="shared" si="16"/>
        <v>12.7</v>
      </c>
      <c r="G80" s="43"/>
      <c r="H80" s="43">
        <v>13.3</v>
      </c>
      <c r="I80" s="43"/>
      <c r="J80" s="43">
        <f t="shared" si="17"/>
        <v>13.3</v>
      </c>
      <c r="K80" s="9">
        <f t="shared" si="18"/>
        <v>0.60000000000000142</v>
      </c>
      <c r="L80" s="8">
        <f t="shared" si="19"/>
        <v>4.7244094488189094E-2</v>
      </c>
    </row>
    <row r="81" spans="1:12" ht="14.25" customHeight="1" x14ac:dyDescent="0.35">
      <c r="A81" s="40">
        <f t="shared" si="20"/>
        <v>68</v>
      </c>
      <c r="B81" s="231" t="s">
        <v>461</v>
      </c>
      <c r="C81" s="17" t="s">
        <v>11</v>
      </c>
      <c r="D81" s="43">
        <v>10</v>
      </c>
      <c r="E81" s="43"/>
      <c r="F81" s="43">
        <f t="shared" si="16"/>
        <v>10</v>
      </c>
      <c r="G81" s="43"/>
      <c r="H81" s="43">
        <v>10.5</v>
      </c>
      <c r="I81" s="43"/>
      <c r="J81" s="43">
        <f t="shared" si="17"/>
        <v>10.5</v>
      </c>
      <c r="K81" s="9">
        <f t="shared" si="18"/>
        <v>0.5</v>
      </c>
      <c r="L81" s="8">
        <f t="shared" si="19"/>
        <v>0.05</v>
      </c>
    </row>
    <row r="82" spans="1:12" ht="15" x14ac:dyDescent="0.35">
      <c r="A82" s="40">
        <f t="shared" si="20"/>
        <v>69</v>
      </c>
      <c r="B82" s="231" t="s">
        <v>462</v>
      </c>
      <c r="C82" s="17" t="s">
        <v>11</v>
      </c>
      <c r="D82" s="43">
        <v>11.2</v>
      </c>
      <c r="E82" s="43"/>
      <c r="F82" s="43">
        <f t="shared" si="16"/>
        <v>11.2</v>
      </c>
      <c r="G82" s="43"/>
      <c r="H82" s="43">
        <v>12</v>
      </c>
      <c r="I82" s="43"/>
      <c r="J82" s="43">
        <f t="shared" si="17"/>
        <v>12</v>
      </c>
      <c r="K82" s="9">
        <f t="shared" si="18"/>
        <v>0.80000000000000071</v>
      </c>
      <c r="L82" s="8">
        <f t="shared" si="19"/>
        <v>7.1428571428571494E-2</v>
      </c>
    </row>
    <row r="83" spans="1:12" ht="15" x14ac:dyDescent="0.35">
      <c r="A83" s="40">
        <f t="shared" si="20"/>
        <v>70</v>
      </c>
      <c r="B83" s="231" t="s">
        <v>463</v>
      </c>
      <c r="C83" s="17" t="s">
        <v>11</v>
      </c>
      <c r="D83" s="43">
        <v>9</v>
      </c>
      <c r="E83" s="43"/>
      <c r="F83" s="43">
        <f t="shared" si="16"/>
        <v>9</v>
      </c>
      <c r="G83" s="43"/>
      <c r="H83" s="43">
        <v>9.5</v>
      </c>
      <c r="I83" s="43"/>
      <c r="J83" s="43">
        <f t="shared" si="17"/>
        <v>9.5</v>
      </c>
      <c r="K83" s="9">
        <f t="shared" si="18"/>
        <v>0.5</v>
      </c>
      <c r="L83" s="8">
        <f t="shared" si="19"/>
        <v>5.5555555555555552E-2</v>
      </c>
    </row>
    <row r="84" spans="1:12" ht="15" x14ac:dyDescent="0.35">
      <c r="A84" s="40">
        <f t="shared" si="20"/>
        <v>71</v>
      </c>
      <c r="B84" s="231" t="s">
        <v>464</v>
      </c>
      <c r="C84" s="17" t="s">
        <v>11</v>
      </c>
      <c r="D84" s="43">
        <v>10</v>
      </c>
      <c r="E84" s="43"/>
      <c r="F84" s="43">
        <f t="shared" si="16"/>
        <v>10</v>
      </c>
      <c r="G84" s="43"/>
      <c r="H84" s="43">
        <v>10</v>
      </c>
      <c r="I84" s="43"/>
      <c r="J84" s="43">
        <f t="shared" si="17"/>
        <v>10</v>
      </c>
      <c r="K84" s="9">
        <f t="shared" si="18"/>
        <v>0</v>
      </c>
      <c r="L84" s="8">
        <f t="shared" si="19"/>
        <v>0</v>
      </c>
    </row>
    <row r="85" spans="1:12" ht="15" x14ac:dyDescent="0.35">
      <c r="A85" s="40">
        <f t="shared" si="20"/>
        <v>72</v>
      </c>
      <c r="B85" s="231" t="s">
        <v>465</v>
      </c>
      <c r="C85" s="17" t="s">
        <v>11</v>
      </c>
      <c r="D85" s="43">
        <v>10</v>
      </c>
      <c r="E85" s="43"/>
      <c r="F85" s="43">
        <f t="shared" si="16"/>
        <v>10</v>
      </c>
      <c r="G85" s="43"/>
      <c r="H85" s="43">
        <v>10.5</v>
      </c>
      <c r="I85" s="43"/>
      <c r="J85" s="43">
        <f t="shared" si="17"/>
        <v>10.5</v>
      </c>
      <c r="K85" s="9">
        <f t="shared" si="18"/>
        <v>0.5</v>
      </c>
      <c r="L85" s="8">
        <f t="shared" si="19"/>
        <v>0.05</v>
      </c>
    </row>
    <row r="86" spans="1:12" ht="15" x14ac:dyDescent="0.35">
      <c r="A86" s="40">
        <f t="shared" si="20"/>
        <v>73</v>
      </c>
      <c r="B86" s="231" t="s">
        <v>466</v>
      </c>
      <c r="C86" s="17" t="s">
        <v>11</v>
      </c>
      <c r="D86" s="43">
        <v>16.5</v>
      </c>
      <c r="E86" s="43"/>
      <c r="F86" s="43">
        <f t="shared" si="16"/>
        <v>16.5</v>
      </c>
      <c r="G86" s="43"/>
      <c r="H86" s="43">
        <v>17.5</v>
      </c>
      <c r="I86" s="43"/>
      <c r="J86" s="43">
        <f t="shared" si="17"/>
        <v>17.5</v>
      </c>
      <c r="K86" s="9">
        <f t="shared" si="18"/>
        <v>1</v>
      </c>
      <c r="L86" s="8">
        <f t="shared" si="19"/>
        <v>6.0606060606060608E-2</v>
      </c>
    </row>
    <row r="87" spans="1:12" ht="15" x14ac:dyDescent="0.35">
      <c r="A87" s="40">
        <f t="shared" si="20"/>
        <v>74</v>
      </c>
      <c r="B87" s="231" t="s">
        <v>467</v>
      </c>
      <c r="C87" s="17" t="s">
        <v>11</v>
      </c>
      <c r="D87" s="43">
        <v>23.5</v>
      </c>
      <c r="E87" s="43"/>
      <c r="F87" s="43">
        <f t="shared" si="16"/>
        <v>23.5</v>
      </c>
      <c r="G87" s="43"/>
      <c r="H87" s="43">
        <v>25</v>
      </c>
      <c r="I87" s="43"/>
      <c r="J87" s="43">
        <f t="shared" si="17"/>
        <v>25</v>
      </c>
      <c r="K87" s="9">
        <f t="shared" si="18"/>
        <v>1.5</v>
      </c>
      <c r="L87" s="8">
        <f t="shared" si="19"/>
        <v>6.3829787234042548E-2</v>
      </c>
    </row>
    <row r="88" spans="1:12" ht="15" x14ac:dyDescent="0.35">
      <c r="A88" s="40">
        <f t="shared" si="20"/>
        <v>75</v>
      </c>
      <c r="B88" s="231" t="s">
        <v>468</v>
      </c>
      <c r="C88" s="17" t="s">
        <v>11</v>
      </c>
      <c r="D88" s="43">
        <v>11</v>
      </c>
      <c r="E88" s="43"/>
      <c r="F88" s="43">
        <f t="shared" si="16"/>
        <v>11</v>
      </c>
      <c r="G88" s="43"/>
      <c r="H88" s="43">
        <v>11.5</v>
      </c>
      <c r="I88" s="43"/>
      <c r="J88" s="43">
        <f t="shared" si="17"/>
        <v>11.5</v>
      </c>
      <c r="K88" s="9">
        <f t="shared" si="18"/>
        <v>0.5</v>
      </c>
      <c r="L88" s="8">
        <f t="shared" si="19"/>
        <v>4.5454545454545456E-2</v>
      </c>
    </row>
    <row r="89" spans="1:12" ht="15" x14ac:dyDescent="0.35">
      <c r="A89" s="40">
        <f t="shared" si="20"/>
        <v>76</v>
      </c>
      <c r="B89" s="231" t="s">
        <v>469</v>
      </c>
      <c r="C89" s="17" t="s">
        <v>11</v>
      </c>
      <c r="D89" s="43">
        <v>2.65</v>
      </c>
      <c r="E89" s="43"/>
      <c r="F89" s="43">
        <f t="shared" si="16"/>
        <v>2.65</v>
      </c>
      <c r="G89" s="43"/>
      <c r="H89" s="43">
        <v>2.8</v>
      </c>
      <c r="I89" s="43"/>
      <c r="J89" s="43">
        <f t="shared" si="17"/>
        <v>2.8</v>
      </c>
      <c r="K89" s="9">
        <f t="shared" si="18"/>
        <v>0.14999999999999991</v>
      </c>
      <c r="L89" s="8">
        <f t="shared" si="19"/>
        <v>5.6603773584905627E-2</v>
      </c>
    </row>
    <row r="90" spans="1:12" ht="15" x14ac:dyDescent="0.35">
      <c r="A90" s="40">
        <f t="shared" si="20"/>
        <v>77</v>
      </c>
      <c r="B90" s="231" t="s">
        <v>470</v>
      </c>
      <c r="C90" s="17" t="s">
        <v>11</v>
      </c>
      <c r="D90" s="43">
        <v>1.55</v>
      </c>
      <c r="E90" s="43"/>
      <c r="F90" s="43">
        <f t="shared" si="16"/>
        <v>1.55</v>
      </c>
      <c r="G90" s="43"/>
      <c r="H90" s="43">
        <v>1.65</v>
      </c>
      <c r="I90" s="43"/>
      <c r="J90" s="43">
        <f t="shared" si="17"/>
        <v>1.65</v>
      </c>
      <c r="K90" s="9">
        <f t="shared" si="18"/>
        <v>9.9999999999999867E-2</v>
      </c>
      <c r="L90" s="8">
        <f t="shared" si="19"/>
        <v>6.4516129032257979E-2</v>
      </c>
    </row>
    <row r="91" spans="1:12" ht="15" x14ac:dyDescent="0.35">
      <c r="A91" s="40">
        <f t="shared" si="20"/>
        <v>78</v>
      </c>
      <c r="B91" s="231" t="s">
        <v>1540</v>
      </c>
      <c r="C91" s="17" t="s">
        <v>11</v>
      </c>
      <c r="D91" s="43">
        <v>1.55</v>
      </c>
      <c r="E91" s="43"/>
      <c r="F91" s="43">
        <f t="shared" si="16"/>
        <v>1.55</v>
      </c>
      <c r="G91" s="43"/>
      <c r="H91" s="43">
        <v>1.55</v>
      </c>
      <c r="I91" s="43"/>
      <c r="J91" s="43">
        <f t="shared" si="17"/>
        <v>1.55</v>
      </c>
      <c r="K91" s="9">
        <f t="shared" si="18"/>
        <v>0</v>
      </c>
      <c r="L91" s="8">
        <f t="shared" si="19"/>
        <v>0</v>
      </c>
    </row>
    <row r="92" spans="1:12" ht="15" x14ac:dyDescent="0.35">
      <c r="A92" s="40">
        <f t="shared" si="20"/>
        <v>79</v>
      </c>
      <c r="B92" s="231" t="s">
        <v>1541</v>
      </c>
      <c r="C92" s="17" t="s">
        <v>11</v>
      </c>
      <c r="D92" s="43">
        <v>1.05</v>
      </c>
      <c r="E92" s="43"/>
      <c r="F92" s="43">
        <f t="shared" si="16"/>
        <v>1.05</v>
      </c>
      <c r="G92" s="43"/>
      <c r="H92" s="43">
        <v>1.1499999999999999</v>
      </c>
      <c r="I92" s="43"/>
      <c r="J92" s="43">
        <f t="shared" si="17"/>
        <v>1.1499999999999999</v>
      </c>
      <c r="K92" s="9">
        <f t="shared" si="18"/>
        <v>9.9999999999999867E-2</v>
      </c>
      <c r="L92" s="8">
        <f t="shared" si="19"/>
        <v>9.5238095238095108E-2</v>
      </c>
    </row>
    <row r="93" spans="1:12" ht="15" x14ac:dyDescent="0.35">
      <c r="A93" s="40">
        <f t="shared" si="20"/>
        <v>80</v>
      </c>
      <c r="B93" s="231" t="s">
        <v>471</v>
      </c>
      <c r="C93" s="17" t="s">
        <v>11</v>
      </c>
      <c r="D93" s="43">
        <v>3.1</v>
      </c>
      <c r="E93" s="43"/>
      <c r="F93" s="43">
        <f t="shared" si="16"/>
        <v>3.1</v>
      </c>
      <c r="G93" s="43"/>
      <c r="H93" s="43">
        <v>3.3</v>
      </c>
      <c r="I93" s="43"/>
      <c r="J93" s="43">
        <f t="shared" si="17"/>
        <v>3.3</v>
      </c>
      <c r="K93" s="9">
        <f t="shared" si="18"/>
        <v>0.19999999999999973</v>
      </c>
      <c r="L93" s="8">
        <f t="shared" si="19"/>
        <v>6.4516129032257979E-2</v>
      </c>
    </row>
    <row r="94" spans="1:12" ht="15" x14ac:dyDescent="0.35">
      <c r="A94" s="40">
        <f t="shared" si="20"/>
        <v>81</v>
      </c>
      <c r="B94" s="231" t="s">
        <v>472</v>
      </c>
      <c r="C94" s="17" t="s">
        <v>11</v>
      </c>
      <c r="D94" s="43">
        <v>810</v>
      </c>
      <c r="E94" s="43"/>
      <c r="F94" s="43">
        <f t="shared" si="16"/>
        <v>810</v>
      </c>
      <c r="G94" s="43"/>
      <c r="H94" s="43">
        <v>850</v>
      </c>
      <c r="I94" s="43"/>
      <c r="J94" s="43">
        <f t="shared" si="17"/>
        <v>850</v>
      </c>
      <c r="K94" s="9">
        <f t="shared" si="18"/>
        <v>40</v>
      </c>
      <c r="L94" s="8">
        <f t="shared" si="19"/>
        <v>4.9382716049382713E-2</v>
      </c>
    </row>
    <row r="95" spans="1:12" ht="15" x14ac:dyDescent="0.35">
      <c r="A95" s="40">
        <f t="shared" si="20"/>
        <v>82</v>
      </c>
      <c r="B95" s="231" t="s">
        <v>473</v>
      </c>
      <c r="C95" s="17" t="s">
        <v>11</v>
      </c>
      <c r="D95" s="43">
        <v>715</v>
      </c>
      <c r="E95" s="43"/>
      <c r="F95" s="43">
        <f t="shared" si="16"/>
        <v>715</v>
      </c>
      <c r="G95" s="43"/>
      <c r="H95" s="43">
        <v>750</v>
      </c>
      <c r="I95" s="43"/>
      <c r="J95" s="43">
        <f t="shared" si="17"/>
        <v>750</v>
      </c>
      <c r="K95" s="9">
        <f t="shared" si="18"/>
        <v>35</v>
      </c>
      <c r="L95" s="8">
        <f t="shared" si="19"/>
        <v>4.8951048951048952E-2</v>
      </c>
    </row>
    <row r="96" spans="1:12" ht="15" x14ac:dyDescent="0.35">
      <c r="A96" s="40">
        <f>A95+1</f>
        <v>83</v>
      </c>
      <c r="B96" s="231" t="s">
        <v>474</v>
      </c>
      <c r="C96" s="17" t="s">
        <v>11</v>
      </c>
      <c r="D96" s="43">
        <v>405</v>
      </c>
      <c r="E96" s="43"/>
      <c r="F96" s="43">
        <f t="shared" si="16"/>
        <v>405</v>
      </c>
      <c r="G96" s="43"/>
      <c r="H96" s="43">
        <v>430</v>
      </c>
      <c r="I96" s="43"/>
      <c r="J96" s="43">
        <f t="shared" si="17"/>
        <v>430</v>
      </c>
      <c r="K96" s="9">
        <f t="shared" si="18"/>
        <v>25</v>
      </c>
      <c r="L96" s="8">
        <f t="shared" si="19"/>
        <v>6.1728395061728392E-2</v>
      </c>
    </row>
    <row r="97" spans="1:13" ht="30" x14ac:dyDescent="0.35">
      <c r="A97" s="40">
        <f t="shared" si="20"/>
        <v>84</v>
      </c>
      <c r="B97" s="231" t="s">
        <v>475</v>
      </c>
      <c r="C97" s="17" t="s">
        <v>11</v>
      </c>
      <c r="D97" s="43">
        <v>347</v>
      </c>
      <c r="E97" s="43"/>
      <c r="F97" s="43">
        <f t="shared" si="16"/>
        <v>347</v>
      </c>
      <c r="G97" s="43"/>
      <c r="H97" s="43">
        <v>370</v>
      </c>
      <c r="I97" s="43"/>
      <c r="J97" s="43">
        <f t="shared" si="17"/>
        <v>370</v>
      </c>
      <c r="K97" s="9">
        <f t="shared" si="18"/>
        <v>23</v>
      </c>
      <c r="L97" s="8">
        <f t="shared" si="19"/>
        <v>6.6282420749279536E-2</v>
      </c>
    </row>
    <row r="98" spans="1:13" ht="15" x14ac:dyDescent="0.35">
      <c r="A98" s="237">
        <f>A97+1</f>
        <v>85</v>
      </c>
      <c r="B98" s="231" t="s">
        <v>476</v>
      </c>
      <c r="C98" s="17" t="s">
        <v>11</v>
      </c>
      <c r="D98" s="43">
        <v>550</v>
      </c>
      <c r="E98" s="43"/>
      <c r="F98" s="43">
        <f t="shared" si="16"/>
        <v>550</v>
      </c>
      <c r="G98" s="43"/>
      <c r="H98" s="43">
        <v>580</v>
      </c>
      <c r="I98" s="43"/>
      <c r="J98" s="43">
        <f t="shared" si="17"/>
        <v>580</v>
      </c>
      <c r="K98" s="9">
        <f t="shared" si="18"/>
        <v>30</v>
      </c>
      <c r="L98" s="8">
        <f t="shared" si="19"/>
        <v>5.4545454545454543E-2</v>
      </c>
    </row>
    <row r="99" spans="1:13" ht="15" x14ac:dyDescent="0.35">
      <c r="A99" s="40">
        <f t="shared" si="20"/>
        <v>86</v>
      </c>
      <c r="B99" s="231" t="s">
        <v>477</v>
      </c>
      <c r="C99" s="17" t="s">
        <v>11</v>
      </c>
      <c r="D99" s="43">
        <v>490</v>
      </c>
      <c r="E99" s="43"/>
      <c r="F99" s="43">
        <f t="shared" si="16"/>
        <v>490</v>
      </c>
      <c r="G99" s="43"/>
      <c r="H99" s="43">
        <v>520</v>
      </c>
      <c r="I99" s="43"/>
      <c r="J99" s="43">
        <f t="shared" si="17"/>
        <v>520</v>
      </c>
      <c r="K99" s="9">
        <f t="shared" si="18"/>
        <v>30</v>
      </c>
      <c r="L99" s="8">
        <f t="shared" si="19"/>
        <v>6.1224489795918366E-2</v>
      </c>
    </row>
    <row r="100" spans="1:13" ht="15" x14ac:dyDescent="0.35">
      <c r="A100" s="40">
        <f>A99+1</f>
        <v>87</v>
      </c>
      <c r="B100" s="231" t="s">
        <v>478</v>
      </c>
      <c r="C100" s="17" t="s">
        <v>11</v>
      </c>
      <c r="D100" s="43">
        <v>98</v>
      </c>
      <c r="E100" s="43"/>
      <c r="F100" s="43">
        <f t="shared" si="16"/>
        <v>98</v>
      </c>
      <c r="G100" s="43"/>
      <c r="H100" s="43">
        <v>100</v>
      </c>
      <c r="I100" s="43"/>
      <c r="J100" s="43">
        <f t="shared" si="17"/>
        <v>100</v>
      </c>
      <c r="K100" s="9">
        <f t="shared" si="18"/>
        <v>2</v>
      </c>
      <c r="L100" s="8">
        <f t="shared" si="19"/>
        <v>2.0408163265306121E-2</v>
      </c>
    </row>
    <row r="101" spans="1:13" ht="15" x14ac:dyDescent="0.35">
      <c r="A101" s="40">
        <f t="shared" si="20"/>
        <v>88</v>
      </c>
      <c r="B101" s="231" t="s">
        <v>479</v>
      </c>
      <c r="C101" s="17" t="s">
        <v>11</v>
      </c>
      <c r="D101" s="43">
        <v>33.5</v>
      </c>
      <c r="E101" s="43"/>
      <c r="F101" s="43">
        <f t="shared" si="16"/>
        <v>33.5</v>
      </c>
      <c r="G101" s="43"/>
      <c r="H101" s="43">
        <v>35</v>
      </c>
      <c r="I101" s="43"/>
      <c r="J101" s="43">
        <f t="shared" si="17"/>
        <v>35</v>
      </c>
      <c r="K101" s="9">
        <f t="shared" si="18"/>
        <v>1.5</v>
      </c>
      <c r="L101" s="8">
        <f t="shared" si="19"/>
        <v>4.4776119402985072E-2</v>
      </c>
    </row>
    <row r="102" spans="1:13" ht="15" x14ac:dyDescent="0.35">
      <c r="A102" s="40">
        <f t="shared" si="20"/>
        <v>89</v>
      </c>
      <c r="B102" s="231" t="s">
        <v>480</v>
      </c>
      <c r="C102" s="17" t="s">
        <v>11</v>
      </c>
      <c r="D102" s="43">
        <v>163</v>
      </c>
      <c r="E102" s="43"/>
      <c r="F102" s="43">
        <f t="shared" si="16"/>
        <v>163</v>
      </c>
      <c r="G102" s="43"/>
      <c r="H102" s="43">
        <v>170</v>
      </c>
      <c r="I102" s="43"/>
      <c r="J102" s="43">
        <f t="shared" si="17"/>
        <v>170</v>
      </c>
      <c r="K102" s="9">
        <f t="shared" si="18"/>
        <v>7</v>
      </c>
      <c r="L102" s="8">
        <f t="shared" si="19"/>
        <v>4.2944785276073622E-2</v>
      </c>
    </row>
    <row r="103" spans="1:13" ht="15" x14ac:dyDescent="0.35">
      <c r="A103" s="40">
        <f t="shared" si="20"/>
        <v>90</v>
      </c>
      <c r="B103" s="231" t="s">
        <v>481</v>
      </c>
      <c r="C103" s="17" t="s">
        <v>11</v>
      </c>
      <c r="D103" s="43">
        <v>56</v>
      </c>
      <c r="E103" s="43"/>
      <c r="F103" s="43">
        <f t="shared" si="16"/>
        <v>56</v>
      </c>
      <c r="G103" s="43"/>
      <c r="H103" s="43">
        <v>60</v>
      </c>
      <c r="I103" s="43"/>
      <c r="J103" s="43">
        <f t="shared" si="17"/>
        <v>60</v>
      </c>
      <c r="K103" s="9">
        <f t="shared" si="18"/>
        <v>4</v>
      </c>
      <c r="L103" s="8">
        <f t="shared" si="19"/>
        <v>7.1428571428571425E-2</v>
      </c>
    </row>
    <row r="104" spans="1:13" ht="15" x14ac:dyDescent="0.35">
      <c r="A104" s="40">
        <f t="shared" si="20"/>
        <v>91</v>
      </c>
      <c r="B104" s="231" t="s">
        <v>482</v>
      </c>
      <c r="C104" s="17" t="s">
        <v>11</v>
      </c>
      <c r="D104" s="43">
        <v>20</v>
      </c>
      <c r="E104" s="43"/>
      <c r="F104" s="43">
        <f t="shared" si="16"/>
        <v>20</v>
      </c>
      <c r="G104" s="43"/>
      <c r="H104" s="43">
        <v>21</v>
      </c>
      <c r="I104" s="43"/>
      <c r="J104" s="43">
        <f t="shared" si="17"/>
        <v>21</v>
      </c>
      <c r="K104" s="9">
        <f t="shared" si="18"/>
        <v>1</v>
      </c>
      <c r="L104" s="8">
        <f t="shared" si="19"/>
        <v>0.05</v>
      </c>
    </row>
    <row r="105" spans="1:13" ht="15" x14ac:dyDescent="0.35">
      <c r="A105" s="40">
        <f t="shared" si="20"/>
        <v>92</v>
      </c>
      <c r="B105" s="231" t="s">
        <v>483</v>
      </c>
      <c r="C105" s="17" t="s">
        <v>11</v>
      </c>
      <c r="D105" s="43">
        <v>3.7</v>
      </c>
      <c r="E105" s="43"/>
      <c r="F105" s="43">
        <f t="shared" si="16"/>
        <v>3.7</v>
      </c>
      <c r="G105" s="43"/>
      <c r="H105" s="43">
        <v>4</v>
      </c>
      <c r="I105" s="43"/>
      <c r="J105" s="43">
        <f t="shared" si="17"/>
        <v>4</v>
      </c>
      <c r="K105" s="9">
        <f t="shared" si="18"/>
        <v>0.29999999999999982</v>
      </c>
      <c r="L105" s="8">
        <f t="shared" si="19"/>
        <v>8.108108108108103E-2</v>
      </c>
    </row>
    <row r="106" spans="1:13" ht="15" x14ac:dyDescent="0.35">
      <c r="A106" s="40">
        <f t="shared" si="20"/>
        <v>93</v>
      </c>
      <c r="B106" s="231" t="s">
        <v>484</v>
      </c>
      <c r="C106" s="17" t="s">
        <v>11</v>
      </c>
      <c r="D106" s="43">
        <v>3.35</v>
      </c>
      <c r="E106" s="43"/>
      <c r="F106" s="43">
        <f t="shared" si="16"/>
        <v>3.35</v>
      </c>
      <c r="G106" s="43"/>
      <c r="H106" s="43">
        <v>3.5</v>
      </c>
      <c r="I106" s="43"/>
      <c r="J106" s="43">
        <f t="shared" si="17"/>
        <v>3.5</v>
      </c>
      <c r="K106" s="9">
        <f t="shared" si="18"/>
        <v>0.14999999999999991</v>
      </c>
      <c r="L106" s="8">
        <f t="shared" si="19"/>
        <v>4.4776119402985044E-2</v>
      </c>
    </row>
    <row r="107" spans="1:13" ht="15" x14ac:dyDescent="0.35">
      <c r="A107" s="40">
        <f t="shared" si="20"/>
        <v>94</v>
      </c>
      <c r="B107" s="231" t="s">
        <v>485</v>
      </c>
      <c r="C107" s="17" t="s">
        <v>11</v>
      </c>
      <c r="D107" s="43">
        <v>3</v>
      </c>
      <c r="E107" s="43"/>
      <c r="F107" s="43">
        <f t="shared" si="16"/>
        <v>3</v>
      </c>
      <c r="G107" s="43"/>
      <c r="H107" s="43">
        <v>3.2</v>
      </c>
      <c r="I107" s="43"/>
      <c r="J107" s="43">
        <f t="shared" si="17"/>
        <v>3.2</v>
      </c>
      <c r="K107" s="9">
        <f t="shared" si="18"/>
        <v>0.20000000000000018</v>
      </c>
      <c r="L107" s="8">
        <f t="shared" si="19"/>
        <v>6.6666666666666721E-2</v>
      </c>
    </row>
    <row r="108" spans="1:13" ht="15" x14ac:dyDescent="0.35">
      <c r="A108" s="40">
        <f t="shared" si="20"/>
        <v>95</v>
      </c>
      <c r="B108" s="231" t="s">
        <v>486</v>
      </c>
      <c r="C108" s="17" t="s">
        <v>11</v>
      </c>
      <c r="D108" s="43">
        <v>2.4</v>
      </c>
      <c r="E108" s="43"/>
      <c r="F108" s="43">
        <f t="shared" si="16"/>
        <v>2.4</v>
      </c>
      <c r="G108" s="43"/>
      <c r="H108" s="43">
        <v>2.5</v>
      </c>
      <c r="I108" s="43"/>
      <c r="J108" s="43">
        <f t="shared" si="17"/>
        <v>2.5</v>
      </c>
      <c r="K108" s="9">
        <f t="shared" si="18"/>
        <v>0.10000000000000009</v>
      </c>
      <c r="L108" s="8">
        <f t="shared" si="19"/>
        <v>4.1666666666666706E-2</v>
      </c>
    </row>
    <row r="109" spans="1:13" ht="15" x14ac:dyDescent="0.35">
      <c r="A109" s="40">
        <f t="shared" si="20"/>
        <v>96</v>
      </c>
      <c r="B109" s="231" t="s">
        <v>487</v>
      </c>
      <c r="C109" s="17" t="s">
        <v>11</v>
      </c>
      <c r="D109" s="43">
        <v>2.25</v>
      </c>
      <c r="E109" s="43"/>
      <c r="F109" s="43">
        <f t="shared" si="16"/>
        <v>2.25</v>
      </c>
      <c r="G109" s="43"/>
      <c r="H109" s="43">
        <v>2.35</v>
      </c>
      <c r="I109" s="43"/>
      <c r="J109" s="43">
        <f t="shared" si="17"/>
        <v>2.35</v>
      </c>
      <c r="K109" s="9">
        <f t="shared" si="18"/>
        <v>0.10000000000000009</v>
      </c>
      <c r="L109" s="8">
        <f t="shared" si="19"/>
        <v>4.4444444444444481E-2</v>
      </c>
    </row>
    <row r="110" spans="1:13" ht="15" x14ac:dyDescent="0.35">
      <c r="A110" s="40">
        <f t="shared" si="20"/>
        <v>97</v>
      </c>
      <c r="B110" s="231" t="s">
        <v>488</v>
      </c>
      <c r="C110" s="17" t="s">
        <v>11</v>
      </c>
      <c r="D110" s="43">
        <v>2</v>
      </c>
      <c r="E110" s="43"/>
      <c r="F110" s="43">
        <f t="shared" si="16"/>
        <v>2</v>
      </c>
      <c r="G110" s="43"/>
      <c r="H110" s="43">
        <v>2.1</v>
      </c>
      <c r="I110" s="43"/>
      <c r="J110" s="43">
        <f t="shared" si="17"/>
        <v>2.1</v>
      </c>
      <c r="K110" s="9">
        <f t="shared" si="18"/>
        <v>0.10000000000000009</v>
      </c>
      <c r="L110" s="8">
        <f t="shared" si="19"/>
        <v>5.0000000000000044E-2</v>
      </c>
    </row>
    <row r="111" spans="1:13" ht="15" x14ac:dyDescent="0.35">
      <c r="A111" s="40"/>
      <c r="B111" s="231"/>
      <c r="C111" s="17"/>
      <c r="D111" s="43"/>
      <c r="E111" s="43"/>
      <c r="F111" s="43"/>
      <c r="G111" s="43"/>
      <c r="H111" s="43"/>
      <c r="I111" s="43"/>
      <c r="J111" s="43"/>
      <c r="K111" s="9"/>
      <c r="L111" s="8"/>
      <c r="M111" s="238"/>
    </row>
    <row r="112" spans="1:13" ht="18" thickBot="1" x14ac:dyDescent="0.45">
      <c r="A112" s="40"/>
      <c r="B112" s="455" t="s">
        <v>489</v>
      </c>
      <c r="C112" s="17"/>
      <c r="D112" s="43"/>
      <c r="E112" s="43"/>
      <c r="F112" s="43"/>
      <c r="G112" s="43"/>
      <c r="H112" s="43"/>
      <c r="I112" s="43"/>
      <c r="J112" s="43"/>
      <c r="K112" s="9"/>
      <c r="L112" s="239"/>
    </row>
    <row r="113" spans="1:13" ht="15.45" thickTop="1" x14ac:dyDescent="0.35">
      <c r="A113" s="40">
        <f>A110+1</f>
        <v>98</v>
      </c>
      <c r="B113" s="231" t="s">
        <v>490</v>
      </c>
      <c r="C113" s="17" t="s">
        <v>11</v>
      </c>
      <c r="D113" s="43">
        <v>3355</v>
      </c>
      <c r="E113" s="43"/>
      <c r="F113" s="43">
        <f>SUM(D113+E113)</f>
        <v>3355</v>
      </c>
      <c r="G113" s="43"/>
      <c r="H113" s="43">
        <v>3600</v>
      </c>
      <c r="I113" s="43"/>
      <c r="J113" s="43">
        <f t="shared" ref="J113:J117" si="21">SUM(H113+I113)</f>
        <v>3600</v>
      </c>
      <c r="K113" s="9">
        <f>J113-F113</f>
        <v>245</v>
      </c>
      <c r="L113" s="8">
        <f>IF(F113="","NEW",K113/F113)</f>
        <v>7.3025335320417287E-2</v>
      </c>
    </row>
    <row r="114" spans="1:13" ht="15" x14ac:dyDescent="0.35">
      <c r="A114" s="40">
        <f>+A113+1</f>
        <v>99</v>
      </c>
      <c r="B114" s="231" t="s">
        <v>491</v>
      </c>
      <c r="C114" s="17" t="s">
        <v>11</v>
      </c>
      <c r="D114" s="43">
        <v>143</v>
      </c>
      <c r="E114" s="43"/>
      <c r="F114" s="43">
        <f>SUM(D114+E114)</f>
        <v>143</v>
      </c>
      <c r="G114" s="43"/>
      <c r="H114" s="43">
        <v>150</v>
      </c>
      <c r="I114" s="43"/>
      <c r="J114" s="43">
        <f t="shared" si="21"/>
        <v>150</v>
      </c>
      <c r="K114" s="9">
        <f>J114-F114</f>
        <v>7</v>
      </c>
      <c r="L114" s="8">
        <f>IF(F114="","NEW",K114/F114)</f>
        <v>4.8951048951048952E-2</v>
      </c>
    </row>
    <row r="115" spans="1:13" ht="15" x14ac:dyDescent="0.35">
      <c r="A115" s="40">
        <f>+A114+1</f>
        <v>100</v>
      </c>
      <c r="B115" s="231" t="s">
        <v>492</v>
      </c>
      <c r="C115" s="17" t="s">
        <v>11</v>
      </c>
      <c r="D115" s="43">
        <v>1240</v>
      </c>
      <c r="E115" s="43"/>
      <c r="F115" s="43">
        <f>SUM(D115+E115)</f>
        <v>1240</v>
      </c>
      <c r="G115" s="43"/>
      <c r="H115" s="43">
        <v>1300</v>
      </c>
      <c r="I115" s="43"/>
      <c r="J115" s="43">
        <f t="shared" si="21"/>
        <v>1300</v>
      </c>
      <c r="K115" s="9">
        <f>J115-F115</f>
        <v>60</v>
      </c>
      <c r="L115" s="8">
        <f>IF(F115="","NEW",K115/F115)</f>
        <v>4.8387096774193547E-2</v>
      </c>
    </row>
    <row r="116" spans="1:13" ht="15" x14ac:dyDescent="0.35">
      <c r="A116" s="40">
        <f>+A115+1</f>
        <v>101</v>
      </c>
      <c r="B116" s="231" t="s">
        <v>493</v>
      </c>
      <c r="C116" s="17" t="s">
        <v>11</v>
      </c>
      <c r="D116" s="43">
        <v>53</v>
      </c>
      <c r="E116" s="43"/>
      <c r="F116" s="43">
        <f>SUM(D116+E116)</f>
        <v>53</v>
      </c>
      <c r="G116" s="43"/>
      <c r="H116" s="43">
        <v>55</v>
      </c>
      <c r="I116" s="43"/>
      <c r="J116" s="43">
        <f t="shared" si="21"/>
        <v>55</v>
      </c>
      <c r="K116" s="9">
        <f>J116-F116</f>
        <v>2</v>
      </c>
      <c r="L116" s="8">
        <f>IF(F116="","NEW",K116/F116)</f>
        <v>3.7735849056603772E-2</v>
      </c>
    </row>
    <row r="117" spans="1:13" ht="15" x14ac:dyDescent="0.35">
      <c r="A117" s="40">
        <f>+A116+1</f>
        <v>102</v>
      </c>
      <c r="B117" s="231" t="s">
        <v>494</v>
      </c>
      <c r="C117" s="17" t="s">
        <v>11</v>
      </c>
      <c r="D117" s="43">
        <v>190</v>
      </c>
      <c r="E117" s="43"/>
      <c r="F117" s="43">
        <f>SUM(D117+E117)</f>
        <v>190</v>
      </c>
      <c r="G117" s="43"/>
      <c r="H117" s="43">
        <v>200</v>
      </c>
      <c r="I117" s="43"/>
      <c r="J117" s="43">
        <f t="shared" si="21"/>
        <v>200</v>
      </c>
      <c r="K117" s="9">
        <f>J117-F117</f>
        <v>10</v>
      </c>
      <c r="L117" s="8">
        <f>IF(F117="","NEW",K117/F117)</f>
        <v>5.2631578947368418E-2</v>
      </c>
    </row>
    <row r="118" spans="1:13" ht="15" x14ac:dyDescent="0.35">
      <c r="A118" s="40"/>
      <c r="B118" s="231"/>
      <c r="C118" s="17"/>
      <c r="D118" s="43"/>
      <c r="E118" s="43"/>
      <c r="F118" s="43"/>
      <c r="G118" s="43"/>
      <c r="H118" s="43"/>
      <c r="I118" s="43"/>
      <c r="J118" s="43"/>
      <c r="K118" s="9"/>
      <c r="L118" s="8"/>
    </row>
    <row r="119" spans="1:13" ht="18" thickBot="1" x14ac:dyDescent="0.45">
      <c r="A119" s="40" t="s">
        <v>495</v>
      </c>
      <c r="B119" s="455" t="s">
        <v>496</v>
      </c>
      <c r="C119" s="17"/>
      <c r="D119" s="43"/>
      <c r="E119" s="43"/>
      <c r="F119" s="43"/>
      <c r="G119" s="43"/>
      <c r="H119" s="43"/>
      <c r="I119" s="43"/>
      <c r="J119" s="43"/>
      <c r="K119" s="9"/>
      <c r="L119" s="8"/>
      <c r="M119" s="236"/>
    </row>
    <row r="120" spans="1:13" ht="15.45" thickTop="1" x14ac:dyDescent="0.35">
      <c r="A120" s="40">
        <f>A117+1</f>
        <v>103</v>
      </c>
      <c r="B120" s="231" t="s">
        <v>497</v>
      </c>
      <c r="C120" s="17" t="s">
        <v>11</v>
      </c>
      <c r="D120" s="43">
        <v>1980</v>
      </c>
      <c r="E120" s="43"/>
      <c r="F120" s="43">
        <f t="shared" ref="F120:F137" si="22">SUM(D120+E120)</f>
        <v>1980</v>
      </c>
      <c r="G120" s="43"/>
      <c r="H120" s="43">
        <v>2100</v>
      </c>
      <c r="I120" s="43"/>
      <c r="J120" s="43">
        <f t="shared" ref="J120:J137" si="23">SUM(H120+I120)</f>
        <v>2100</v>
      </c>
      <c r="K120" s="9">
        <f t="shared" ref="K120:K137" si="24">J120-F120</f>
        <v>120</v>
      </c>
      <c r="L120" s="8">
        <f t="shared" ref="L120:L137" si="25">IF(F120="","NEW",K120/F120)</f>
        <v>6.0606060606060608E-2</v>
      </c>
    </row>
    <row r="121" spans="1:13" ht="15" x14ac:dyDescent="0.35">
      <c r="A121" s="40">
        <f t="shared" ref="A121:A137" si="26">A120+1</f>
        <v>104</v>
      </c>
      <c r="B121" s="231" t="s">
        <v>498</v>
      </c>
      <c r="C121" s="17" t="s">
        <v>11</v>
      </c>
      <c r="D121" s="43">
        <v>1280</v>
      </c>
      <c r="E121" s="43"/>
      <c r="F121" s="43">
        <f t="shared" si="22"/>
        <v>1280</v>
      </c>
      <c r="G121" s="43"/>
      <c r="H121" s="43">
        <v>1375</v>
      </c>
      <c r="I121" s="43"/>
      <c r="J121" s="43">
        <f t="shared" si="23"/>
        <v>1375</v>
      </c>
      <c r="K121" s="9">
        <f t="shared" si="24"/>
        <v>95</v>
      </c>
      <c r="L121" s="8">
        <f t="shared" si="25"/>
        <v>7.421875E-2</v>
      </c>
    </row>
    <row r="122" spans="1:13" ht="15" x14ac:dyDescent="0.35">
      <c r="A122" s="40">
        <f t="shared" si="26"/>
        <v>105</v>
      </c>
      <c r="B122" s="231" t="s">
        <v>499</v>
      </c>
      <c r="C122" s="17" t="s">
        <v>11</v>
      </c>
      <c r="D122" s="43">
        <v>1200</v>
      </c>
      <c r="E122" s="43"/>
      <c r="F122" s="43">
        <f t="shared" si="22"/>
        <v>1200</v>
      </c>
      <c r="G122" s="43"/>
      <c r="H122" s="43">
        <v>1300</v>
      </c>
      <c r="I122" s="43"/>
      <c r="J122" s="43">
        <f t="shared" si="23"/>
        <v>1300</v>
      </c>
      <c r="K122" s="9">
        <f t="shared" si="24"/>
        <v>100</v>
      </c>
      <c r="L122" s="8">
        <f t="shared" si="25"/>
        <v>8.3333333333333329E-2</v>
      </c>
    </row>
    <row r="123" spans="1:13" ht="15" x14ac:dyDescent="0.35">
      <c r="A123" s="40">
        <f t="shared" si="26"/>
        <v>106</v>
      </c>
      <c r="B123" s="231" t="s">
        <v>500</v>
      </c>
      <c r="C123" s="17" t="s">
        <v>11</v>
      </c>
      <c r="D123" s="43">
        <v>2335</v>
      </c>
      <c r="E123" s="43"/>
      <c r="F123" s="43">
        <f t="shared" si="22"/>
        <v>2335</v>
      </c>
      <c r="G123" s="43"/>
      <c r="H123" s="43">
        <v>2450</v>
      </c>
      <c r="I123" s="43"/>
      <c r="J123" s="43">
        <f t="shared" si="23"/>
        <v>2450</v>
      </c>
      <c r="K123" s="9">
        <f t="shared" si="24"/>
        <v>115</v>
      </c>
      <c r="L123" s="8">
        <f t="shared" si="25"/>
        <v>4.9250535331905779E-2</v>
      </c>
    </row>
    <row r="124" spans="1:13" ht="15" x14ac:dyDescent="0.35">
      <c r="A124" s="40">
        <f t="shared" si="26"/>
        <v>107</v>
      </c>
      <c r="B124" s="231" t="s">
        <v>501</v>
      </c>
      <c r="C124" s="17" t="s">
        <v>11</v>
      </c>
      <c r="D124" s="43">
        <v>1575</v>
      </c>
      <c r="E124" s="43"/>
      <c r="F124" s="43">
        <f t="shared" si="22"/>
        <v>1575</v>
      </c>
      <c r="G124" s="43"/>
      <c r="H124" s="43">
        <v>1700</v>
      </c>
      <c r="I124" s="43"/>
      <c r="J124" s="43">
        <f t="shared" si="23"/>
        <v>1700</v>
      </c>
      <c r="K124" s="9">
        <f t="shared" si="24"/>
        <v>125</v>
      </c>
      <c r="L124" s="8">
        <f t="shared" si="25"/>
        <v>7.9365079365079361E-2</v>
      </c>
    </row>
    <row r="125" spans="1:13" ht="15" x14ac:dyDescent="0.35">
      <c r="A125" s="40">
        <f t="shared" si="26"/>
        <v>108</v>
      </c>
      <c r="B125" s="231" t="s">
        <v>502</v>
      </c>
      <c r="C125" s="17" t="s">
        <v>11</v>
      </c>
      <c r="D125" s="43">
        <v>1315</v>
      </c>
      <c r="E125" s="43"/>
      <c r="F125" s="43">
        <f t="shared" si="22"/>
        <v>1315</v>
      </c>
      <c r="G125" s="43"/>
      <c r="H125" s="43">
        <v>1400</v>
      </c>
      <c r="I125" s="43"/>
      <c r="J125" s="43">
        <f t="shared" si="23"/>
        <v>1400</v>
      </c>
      <c r="K125" s="9">
        <f t="shared" si="24"/>
        <v>85</v>
      </c>
      <c r="L125" s="8">
        <f t="shared" si="25"/>
        <v>6.4638783269961975E-2</v>
      </c>
    </row>
    <row r="126" spans="1:13" ht="15" x14ac:dyDescent="0.35">
      <c r="A126" s="40">
        <f t="shared" si="26"/>
        <v>109</v>
      </c>
      <c r="B126" s="231" t="s">
        <v>491</v>
      </c>
      <c r="C126" s="17" t="s">
        <v>11</v>
      </c>
      <c r="D126" s="43">
        <v>128</v>
      </c>
      <c r="E126" s="43"/>
      <c r="F126" s="43">
        <f t="shared" si="22"/>
        <v>128</v>
      </c>
      <c r="G126" s="43"/>
      <c r="H126" s="43">
        <v>135</v>
      </c>
      <c r="I126" s="43"/>
      <c r="J126" s="43">
        <f t="shared" si="23"/>
        <v>135</v>
      </c>
      <c r="K126" s="9">
        <f t="shared" si="24"/>
        <v>7</v>
      </c>
      <c r="L126" s="8">
        <f t="shared" si="25"/>
        <v>5.46875E-2</v>
      </c>
    </row>
    <row r="127" spans="1:13" ht="15" x14ac:dyDescent="0.35">
      <c r="A127" s="40">
        <f t="shared" si="26"/>
        <v>110</v>
      </c>
      <c r="B127" s="231" t="s">
        <v>503</v>
      </c>
      <c r="C127" s="17" t="s">
        <v>11</v>
      </c>
      <c r="D127" s="43">
        <v>77</v>
      </c>
      <c r="E127" s="43"/>
      <c r="F127" s="43">
        <f t="shared" si="22"/>
        <v>77</v>
      </c>
      <c r="G127" s="43"/>
      <c r="H127" s="43">
        <v>82</v>
      </c>
      <c r="I127" s="43"/>
      <c r="J127" s="43">
        <f t="shared" si="23"/>
        <v>82</v>
      </c>
      <c r="K127" s="9">
        <f t="shared" si="24"/>
        <v>5</v>
      </c>
      <c r="L127" s="8">
        <f t="shared" si="25"/>
        <v>6.4935064935064929E-2</v>
      </c>
    </row>
    <row r="128" spans="1:13" ht="15" x14ac:dyDescent="0.35">
      <c r="A128" s="40">
        <f t="shared" si="26"/>
        <v>111</v>
      </c>
      <c r="B128" s="231" t="s">
        <v>504</v>
      </c>
      <c r="C128" s="17" t="s">
        <v>11</v>
      </c>
      <c r="D128" s="43">
        <v>60</v>
      </c>
      <c r="E128" s="43"/>
      <c r="F128" s="43">
        <f t="shared" si="22"/>
        <v>60</v>
      </c>
      <c r="G128" s="43"/>
      <c r="H128" s="43">
        <v>65</v>
      </c>
      <c r="I128" s="43"/>
      <c r="J128" s="43">
        <f t="shared" si="23"/>
        <v>65</v>
      </c>
      <c r="K128" s="9">
        <f t="shared" si="24"/>
        <v>5</v>
      </c>
      <c r="L128" s="8">
        <f t="shared" si="25"/>
        <v>8.3333333333333329E-2</v>
      </c>
    </row>
    <row r="129" spans="1:13" ht="14.25" customHeight="1" x14ac:dyDescent="0.35">
      <c r="A129" s="40">
        <f t="shared" si="26"/>
        <v>112</v>
      </c>
      <c r="B129" s="231" t="s">
        <v>505</v>
      </c>
      <c r="C129" s="17" t="s">
        <v>11</v>
      </c>
      <c r="D129" s="43">
        <v>815</v>
      </c>
      <c r="E129" s="43"/>
      <c r="F129" s="43">
        <f t="shared" si="22"/>
        <v>815</v>
      </c>
      <c r="G129" s="43"/>
      <c r="H129" s="43">
        <v>880</v>
      </c>
      <c r="I129" s="43"/>
      <c r="J129" s="43">
        <f t="shared" si="23"/>
        <v>880</v>
      </c>
      <c r="K129" s="9">
        <f t="shared" si="24"/>
        <v>65</v>
      </c>
      <c r="L129" s="8">
        <f t="shared" si="25"/>
        <v>7.9754601226993863E-2</v>
      </c>
    </row>
    <row r="130" spans="1:13" ht="15" x14ac:dyDescent="0.35">
      <c r="A130" s="40">
        <f t="shared" si="26"/>
        <v>113</v>
      </c>
      <c r="B130" s="231" t="s">
        <v>506</v>
      </c>
      <c r="C130" s="17" t="s">
        <v>11</v>
      </c>
      <c r="D130" s="43">
        <v>49</v>
      </c>
      <c r="E130" s="43"/>
      <c r="F130" s="43">
        <f t="shared" si="22"/>
        <v>49</v>
      </c>
      <c r="G130" s="43"/>
      <c r="H130" s="43">
        <v>52</v>
      </c>
      <c r="I130" s="43"/>
      <c r="J130" s="43">
        <f t="shared" si="23"/>
        <v>52</v>
      </c>
      <c r="K130" s="9">
        <f t="shared" si="24"/>
        <v>3</v>
      </c>
      <c r="L130" s="8">
        <f t="shared" si="25"/>
        <v>6.1224489795918366E-2</v>
      </c>
    </row>
    <row r="131" spans="1:13" ht="15" x14ac:dyDescent="0.35">
      <c r="A131" s="40">
        <f t="shared" si="26"/>
        <v>114</v>
      </c>
      <c r="B131" s="231" t="s">
        <v>507</v>
      </c>
      <c r="C131" s="17" t="s">
        <v>11</v>
      </c>
      <c r="D131" s="43">
        <v>745</v>
      </c>
      <c r="E131" s="43"/>
      <c r="F131" s="43">
        <f t="shared" si="22"/>
        <v>745</v>
      </c>
      <c r="G131" s="43"/>
      <c r="H131" s="43">
        <v>800</v>
      </c>
      <c r="I131" s="43"/>
      <c r="J131" s="43">
        <f t="shared" si="23"/>
        <v>800</v>
      </c>
      <c r="K131" s="9">
        <f t="shared" si="24"/>
        <v>55</v>
      </c>
      <c r="L131" s="8">
        <f t="shared" si="25"/>
        <v>7.3825503355704702E-2</v>
      </c>
    </row>
    <row r="132" spans="1:13" ht="15" x14ac:dyDescent="0.35">
      <c r="A132" s="40">
        <f t="shared" si="26"/>
        <v>115</v>
      </c>
      <c r="B132" s="231" t="s">
        <v>508</v>
      </c>
      <c r="C132" s="17" t="s">
        <v>11</v>
      </c>
      <c r="D132" s="43">
        <v>35.75</v>
      </c>
      <c r="E132" s="43"/>
      <c r="F132" s="43">
        <f t="shared" si="22"/>
        <v>35.75</v>
      </c>
      <c r="G132" s="43"/>
      <c r="H132" s="43">
        <v>38</v>
      </c>
      <c r="I132" s="43"/>
      <c r="J132" s="43">
        <f t="shared" si="23"/>
        <v>38</v>
      </c>
      <c r="K132" s="9">
        <f t="shared" si="24"/>
        <v>2.25</v>
      </c>
      <c r="L132" s="8">
        <f t="shared" si="25"/>
        <v>6.2937062937062943E-2</v>
      </c>
    </row>
    <row r="133" spans="1:13" ht="15" x14ac:dyDescent="0.35">
      <c r="A133" s="40">
        <f t="shared" si="26"/>
        <v>116</v>
      </c>
      <c r="B133" s="231" t="s">
        <v>509</v>
      </c>
      <c r="C133" s="17" t="s">
        <v>11</v>
      </c>
      <c r="D133" s="43">
        <v>375</v>
      </c>
      <c r="E133" s="43"/>
      <c r="F133" s="43">
        <f t="shared" si="22"/>
        <v>375</v>
      </c>
      <c r="G133" s="43"/>
      <c r="H133" s="43">
        <v>400</v>
      </c>
      <c r="I133" s="43"/>
      <c r="J133" s="43">
        <f t="shared" si="23"/>
        <v>400</v>
      </c>
      <c r="K133" s="9">
        <f t="shared" si="24"/>
        <v>25</v>
      </c>
      <c r="L133" s="8">
        <f t="shared" si="25"/>
        <v>6.6666666666666666E-2</v>
      </c>
    </row>
    <row r="134" spans="1:13" ht="15" x14ac:dyDescent="0.35">
      <c r="A134" s="40">
        <f t="shared" si="26"/>
        <v>117</v>
      </c>
      <c r="B134" s="231" t="s">
        <v>510</v>
      </c>
      <c r="C134" s="17" t="s">
        <v>11</v>
      </c>
      <c r="D134" s="43">
        <v>17.600000000000001</v>
      </c>
      <c r="E134" s="43"/>
      <c r="F134" s="43">
        <f t="shared" si="22"/>
        <v>17.600000000000001</v>
      </c>
      <c r="G134" s="43"/>
      <c r="H134" s="43">
        <v>19</v>
      </c>
      <c r="I134" s="43"/>
      <c r="J134" s="43">
        <f t="shared" si="23"/>
        <v>19</v>
      </c>
      <c r="K134" s="9">
        <f t="shared" si="24"/>
        <v>1.3999999999999986</v>
      </c>
      <c r="L134" s="8">
        <f t="shared" si="25"/>
        <v>7.9545454545454461E-2</v>
      </c>
    </row>
    <row r="135" spans="1:13" ht="15" customHeight="1" x14ac:dyDescent="0.35">
      <c r="A135" s="40">
        <f t="shared" si="26"/>
        <v>118</v>
      </c>
      <c r="B135" s="231" t="s">
        <v>511</v>
      </c>
      <c r="C135" s="17" t="s">
        <v>11</v>
      </c>
      <c r="D135" s="43">
        <v>6000</v>
      </c>
      <c r="E135" s="43"/>
      <c r="F135" s="43">
        <f t="shared" si="22"/>
        <v>6000</v>
      </c>
      <c r="G135" s="43"/>
      <c r="H135" s="43">
        <v>6500</v>
      </c>
      <c r="I135" s="43"/>
      <c r="J135" s="43">
        <f t="shared" si="23"/>
        <v>6500</v>
      </c>
      <c r="K135" s="9">
        <f t="shared" si="24"/>
        <v>500</v>
      </c>
      <c r="L135" s="8">
        <f t="shared" si="25"/>
        <v>8.3333333333333329E-2</v>
      </c>
    </row>
    <row r="136" spans="1:13" ht="15" x14ac:dyDescent="0.35">
      <c r="A136" s="40">
        <f t="shared" si="26"/>
        <v>119</v>
      </c>
      <c r="B136" s="231" t="s">
        <v>512</v>
      </c>
      <c r="C136" s="17" t="s">
        <v>11</v>
      </c>
      <c r="D136" s="43">
        <v>375</v>
      </c>
      <c r="E136" s="43"/>
      <c r="F136" s="43">
        <f t="shared" si="22"/>
        <v>375</v>
      </c>
      <c r="G136" s="43"/>
      <c r="H136" s="43">
        <v>400</v>
      </c>
      <c r="I136" s="43"/>
      <c r="J136" s="43">
        <f t="shared" si="23"/>
        <v>400</v>
      </c>
      <c r="K136" s="9">
        <f t="shared" si="24"/>
        <v>25</v>
      </c>
      <c r="L136" s="8">
        <f t="shared" si="25"/>
        <v>6.6666666666666666E-2</v>
      </c>
    </row>
    <row r="137" spans="1:13" ht="15" x14ac:dyDescent="0.35">
      <c r="A137" s="40">
        <f t="shared" si="26"/>
        <v>120</v>
      </c>
      <c r="B137" s="231" t="s">
        <v>513</v>
      </c>
      <c r="C137" s="17" t="s">
        <v>11</v>
      </c>
      <c r="D137" s="43">
        <v>17.5</v>
      </c>
      <c r="E137" s="43"/>
      <c r="F137" s="43">
        <f t="shared" si="22"/>
        <v>17.5</v>
      </c>
      <c r="G137" s="43"/>
      <c r="H137" s="43">
        <v>19</v>
      </c>
      <c r="I137" s="43"/>
      <c r="J137" s="43">
        <f t="shared" si="23"/>
        <v>19</v>
      </c>
      <c r="K137" s="9">
        <f t="shared" si="24"/>
        <v>1.5</v>
      </c>
      <c r="L137" s="8">
        <f t="shared" si="25"/>
        <v>8.5714285714285715E-2</v>
      </c>
    </row>
    <row r="138" spans="1:13" ht="15" x14ac:dyDescent="0.35">
      <c r="A138" s="40"/>
      <c r="B138" s="231"/>
      <c r="C138" s="17"/>
      <c r="D138" s="43"/>
      <c r="E138" s="43"/>
      <c r="F138" s="43"/>
      <c r="G138" s="43"/>
      <c r="H138" s="43"/>
      <c r="I138" s="43"/>
      <c r="J138" s="43"/>
      <c r="K138" s="9"/>
      <c r="L138" s="8"/>
      <c r="M138" s="45"/>
    </row>
    <row r="139" spans="1:13" ht="18" thickBot="1" x14ac:dyDescent="0.45">
      <c r="A139" s="40" t="s">
        <v>495</v>
      </c>
      <c r="B139" s="455" t="s">
        <v>514</v>
      </c>
      <c r="C139" s="17"/>
      <c r="D139" s="43"/>
      <c r="E139" s="43"/>
      <c r="F139" s="43"/>
      <c r="G139" s="43"/>
      <c r="H139" s="43"/>
      <c r="I139" s="43"/>
      <c r="J139" s="43"/>
      <c r="K139" s="9"/>
      <c r="L139" s="239"/>
    </row>
    <row r="140" spans="1:13" ht="15.45" thickTop="1" x14ac:dyDescent="0.35">
      <c r="A140" s="40">
        <f>A137+1</f>
        <v>121</v>
      </c>
      <c r="B140" s="231" t="s">
        <v>515</v>
      </c>
      <c r="C140" s="17" t="s">
        <v>11</v>
      </c>
      <c r="D140" s="43">
        <v>68</v>
      </c>
      <c r="E140" s="43"/>
      <c r="F140" s="43">
        <f>SUM(D140:E140)</f>
        <v>68</v>
      </c>
      <c r="G140" s="43"/>
      <c r="H140" s="43">
        <v>72</v>
      </c>
      <c r="I140" s="43"/>
      <c r="J140" s="43">
        <f t="shared" ref="J140:J141" si="27">SUM(H140+I140)</f>
        <v>72</v>
      </c>
      <c r="K140" s="9">
        <f>J140-F140</f>
        <v>4</v>
      </c>
      <c r="L140" s="8">
        <f>IF(F140="","NEW",K140/F140)</f>
        <v>5.8823529411764705E-2</v>
      </c>
    </row>
    <row r="141" spans="1:13" ht="15" x14ac:dyDescent="0.35">
      <c r="A141" s="40">
        <f>+A140+1</f>
        <v>122</v>
      </c>
      <c r="B141" s="231" t="s">
        <v>516</v>
      </c>
      <c r="C141" s="17" t="s">
        <v>11</v>
      </c>
      <c r="D141" s="43">
        <v>16</v>
      </c>
      <c r="E141" s="43"/>
      <c r="F141" s="43">
        <f>SUM(D141:E141)</f>
        <v>16</v>
      </c>
      <c r="G141" s="43"/>
      <c r="H141" s="43">
        <v>17</v>
      </c>
      <c r="I141" s="43"/>
      <c r="J141" s="43">
        <f t="shared" si="27"/>
        <v>17</v>
      </c>
      <c r="K141" s="9">
        <f>J141-F141</f>
        <v>1</v>
      </c>
      <c r="L141" s="8">
        <f>IF(F141="","NEW",K141/F141)</f>
        <v>6.25E-2</v>
      </c>
    </row>
    <row r="142" spans="1:13" ht="15" x14ac:dyDescent="0.35">
      <c r="A142" s="40"/>
      <c r="B142" s="240"/>
      <c r="C142" s="17"/>
      <c r="D142" s="43"/>
      <c r="E142" s="43"/>
      <c r="F142" s="43"/>
      <c r="G142" s="43"/>
      <c r="H142" s="43"/>
      <c r="I142" s="43"/>
      <c r="J142" s="43"/>
      <c r="K142" s="9"/>
      <c r="L142" s="8"/>
    </row>
    <row r="143" spans="1:13" ht="18" thickBot="1" x14ac:dyDescent="0.4">
      <c r="A143" s="40"/>
      <c r="B143" s="434" t="s">
        <v>517</v>
      </c>
      <c r="C143" s="17"/>
      <c r="D143" s="43"/>
      <c r="E143" s="43"/>
      <c r="F143" s="43"/>
      <c r="G143" s="43"/>
      <c r="H143" s="43"/>
      <c r="I143" s="43"/>
      <c r="J143" s="43"/>
      <c r="K143" s="9"/>
      <c r="L143" s="8"/>
      <c r="M143" s="233"/>
    </row>
    <row r="144" spans="1:13" ht="15.45" thickTop="1" x14ac:dyDescent="0.35">
      <c r="A144" s="40">
        <f>A141+1</f>
        <v>123</v>
      </c>
      <c r="B144" s="231" t="s">
        <v>518</v>
      </c>
      <c r="C144" s="17" t="s">
        <v>11</v>
      </c>
      <c r="D144" s="616" t="s">
        <v>519</v>
      </c>
      <c r="E144" s="617"/>
      <c r="F144" s="617"/>
      <c r="G144" s="617"/>
      <c r="H144" s="617"/>
      <c r="I144" s="617"/>
      <c r="J144" s="618"/>
      <c r="K144" s="9"/>
      <c r="L144" s="8"/>
    </row>
    <row r="145" spans="1:13" ht="15" x14ac:dyDescent="0.35">
      <c r="A145" s="40">
        <f>A144+1</f>
        <v>124</v>
      </c>
      <c r="B145" s="231" t="s">
        <v>520</v>
      </c>
      <c r="C145" s="17" t="s">
        <v>11</v>
      </c>
      <c r="D145" s="616" t="s">
        <v>519</v>
      </c>
      <c r="E145" s="617"/>
      <c r="F145" s="617"/>
      <c r="G145" s="617"/>
      <c r="H145" s="617"/>
      <c r="I145" s="617"/>
      <c r="J145" s="618"/>
      <c r="K145" s="9"/>
      <c r="L145" s="8"/>
    </row>
    <row r="146" spans="1:13" ht="15" x14ac:dyDescent="0.35">
      <c r="A146" s="40">
        <f t="shared" ref="A146:A147" si="28">A145+1</f>
        <v>125</v>
      </c>
      <c r="B146" s="231" t="s">
        <v>521</v>
      </c>
      <c r="C146" s="17" t="s">
        <v>11</v>
      </c>
      <c r="D146" s="616" t="s">
        <v>519</v>
      </c>
      <c r="E146" s="617"/>
      <c r="F146" s="617"/>
      <c r="G146" s="617"/>
      <c r="H146" s="617"/>
      <c r="I146" s="617"/>
      <c r="J146" s="618"/>
      <c r="K146" s="9"/>
      <c r="L146" s="8"/>
    </row>
    <row r="147" spans="1:13" ht="15" x14ac:dyDescent="0.35">
      <c r="A147" s="40">
        <f t="shared" si="28"/>
        <v>126</v>
      </c>
      <c r="B147" s="231" t="s">
        <v>522</v>
      </c>
      <c r="C147" s="17" t="s">
        <v>11</v>
      </c>
      <c r="D147" s="616" t="s">
        <v>519</v>
      </c>
      <c r="E147" s="617"/>
      <c r="F147" s="617"/>
      <c r="G147" s="617"/>
      <c r="H147" s="617"/>
      <c r="I147" s="617"/>
      <c r="J147" s="618"/>
      <c r="K147" s="9"/>
      <c r="L147" s="8"/>
    </row>
    <row r="148" spans="1:13" ht="15" x14ac:dyDescent="0.35">
      <c r="A148" s="40"/>
      <c r="B148" s="41"/>
      <c r="C148" s="17"/>
      <c r="D148" s="43"/>
      <c r="E148" s="43"/>
      <c r="F148" s="43"/>
      <c r="G148" s="43"/>
      <c r="H148" s="43"/>
      <c r="I148" s="43"/>
      <c r="J148" s="43"/>
      <c r="K148" s="9"/>
      <c r="L148" s="8"/>
    </row>
    <row r="149" spans="1:13" ht="18" thickBot="1" x14ac:dyDescent="0.45">
      <c r="A149" s="237"/>
      <c r="B149" s="455" t="s">
        <v>523</v>
      </c>
      <c r="C149" s="17"/>
      <c r="D149" s="43"/>
      <c r="E149" s="43"/>
      <c r="F149" s="43"/>
      <c r="G149" s="43"/>
      <c r="H149" s="43"/>
      <c r="I149" s="43"/>
      <c r="J149" s="43"/>
      <c r="K149" s="9"/>
      <c r="L149" s="8"/>
    </row>
    <row r="150" spans="1:13" ht="15.45" thickTop="1" x14ac:dyDescent="0.35">
      <c r="A150" s="40">
        <f>A147+1</f>
        <v>127</v>
      </c>
      <c r="B150" s="241" t="s">
        <v>524</v>
      </c>
      <c r="C150" s="17" t="s">
        <v>11</v>
      </c>
      <c r="D150" s="43">
        <v>72</v>
      </c>
      <c r="E150" s="43"/>
      <c r="F150" s="43">
        <f t="shared" ref="F150:F158" si="29">SUM(D150:E150)</f>
        <v>72</v>
      </c>
      <c r="G150" s="43"/>
      <c r="H150" s="43">
        <v>75</v>
      </c>
      <c r="I150" s="43"/>
      <c r="J150" s="43">
        <f t="shared" ref="J150:J158" si="30">SUM(H150+I150)</f>
        <v>75</v>
      </c>
      <c r="K150" s="9">
        <f t="shared" ref="K150:K158" si="31">J150-F150</f>
        <v>3</v>
      </c>
      <c r="L150" s="8">
        <f t="shared" ref="L150:L158" si="32">IF(F150="","NEW",K150/F150)</f>
        <v>4.1666666666666664E-2</v>
      </c>
    </row>
    <row r="151" spans="1:13" ht="15" x14ac:dyDescent="0.35">
      <c r="A151" s="40">
        <f t="shared" ref="A151:A158" si="33">A150+1</f>
        <v>128</v>
      </c>
      <c r="B151" s="241" t="s">
        <v>525</v>
      </c>
      <c r="C151" s="17" t="s">
        <v>11</v>
      </c>
      <c r="D151" s="43">
        <v>133</v>
      </c>
      <c r="E151" s="43"/>
      <c r="F151" s="43">
        <f t="shared" si="29"/>
        <v>133</v>
      </c>
      <c r="G151" s="43"/>
      <c r="H151" s="43">
        <v>140</v>
      </c>
      <c r="I151" s="43"/>
      <c r="J151" s="43">
        <f t="shared" si="30"/>
        <v>140</v>
      </c>
      <c r="K151" s="9">
        <f t="shared" si="31"/>
        <v>7</v>
      </c>
      <c r="L151" s="8">
        <f t="shared" si="32"/>
        <v>5.2631578947368418E-2</v>
      </c>
    </row>
    <row r="152" spans="1:13" ht="15" x14ac:dyDescent="0.35">
      <c r="A152" s="40">
        <f t="shared" si="33"/>
        <v>129</v>
      </c>
      <c r="B152" s="241" t="s">
        <v>526</v>
      </c>
      <c r="C152" s="17" t="s">
        <v>11</v>
      </c>
      <c r="D152" s="43">
        <v>222</v>
      </c>
      <c r="E152" s="43"/>
      <c r="F152" s="43">
        <f t="shared" si="29"/>
        <v>222</v>
      </c>
      <c r="G152" s="43"/>
      <c r="H152" s="43">
        <v>240</v>
      </c>
      <c r="I152" s="43"/>
      <c r="J152" s="43">
        <f t="shared" si="30"/>
        <v>240</v>
      </c>
      <c r="K152" s="9">
        <f t="shared" si="31"/>
        <v>18</v>
      </c>
      <c r="L152" s="8">
        <f t="shared" si="32"/>
        <v>8.1081081081081086E-2</v>
      </c>
    </row>
    <row r="153" spans="1:13" ht="15" x14ac:dyDescent="0.35">
      <c r="A153" s="40">
        <f t="shared" si="33"/>
        <v>130</v>
      </c>
      <c r="B153" s="241" t="s">
        <v>527</v>
      </c>
      <c r="C153" s="17" t="s">
        <v>11</v>
      </c>
      <c r="D153" s="43">
        <v>390</v>
      </c>
      <c r="E153" s="43"/>
      <c r="F153" s="43">
        <f t="shared" si="29"/>
        <v>390</v>
      </c>
      <c r="G153" s="43"/>
      <c r="H153" s="43">
        <v>425</v>
      </c>
      <c r="I153" s="43"/>
      <c r="J153" s="43">
        <f t="shared" si="30"/>
        <v>425</v>
      </c>
      <c r="K153" s="9">
        <f t="shared" si="31"/>
        <v>35</v>
      </c>
      <c r="L153" s="8">
        <f t="shared" si="32"/>
        <v>8.9743589743589744E-2</v>
      </c>
    </row>
    <row r="154" spans="1:13" ht="15" x14ac:dyDescent="0.35">
      <c r="A154" s="40">
        <f t="shared" si="33"/>
        <v>131</v>
      </c>
      <c r="B154" s="241" t="s">
        <v>528</v>
      </c>
      <c r="C154" s="17" t="s">
        <v>11</v>
      </c>
      <c r="D154" s="43">
        <v>665</v>
      </c>
      <c r="E154" s="43"/>
      <c r="F154" s="43">
        <f t="shared" si="29"/>
        <v>665</v>
      </c>
      <c r="G154" s="43"/>
      <c r="H154" s="43">
        <v>700</v>
      </c>
      <c r="I154" s="43"/>
      <c r="J154" s="43">
        <f t="shared" si="30"/>
        <v>700</v>
      </c>
      <c r="K154" s="9">
        <f t="shared" si="31"/>
        <v>35</v>
      </c>
      <c r="L154" s="8">
        <f t="shared" si="32"/>
        <v>5.2631578947368418E-2</v>
      </c>
    </row>
    <row r="155" spans="1:13" ht="15" x14ac:dyDescent="0.35">
      <c r="A155" s="40">
        <f t="shared" si="33"/>
        <v>132</v>
      </c>
      <c r="B155" s="241" t="s">
        <v>529</v>
      </c>
      <c r="C155" s="17" t="s">
        <v>11</v>
      </c>
      <c r="D155" s="43">
        <v>1340</v>
      </c>
      <c r="E155" s="43"/>
      <c r="F155" s="43">
        <f t="shared" si="29"/>
        <v>1340</v>
      </c>
      <c r="G155" s="43"/>
      <c r="H155" s="43">
        <v>1500</v>
      </c>
      <c r="I155" s="43"/>
      <c r="J155" s="43">
        <f t="shared" si="30"/>
        <v>1500</v>
      </c>
      <c r="K155" s="9">
        <f t="shared" si="31"/>
        <v>160</v>
      </c>
      <c r="L155" s="8">
        <f t="shared" si="32"/>
        <v>0.11940298507462686</v>
      </c>
    </row>
    <row r="156" spans="1:13" ht="15" x14ac:dyDescent="0.35">
      <c r="A156" s="40">
        <f t="shared" si="33"/>
        <v>133</v>
      </c>
      <c r="B156" s="241" t="s">
        <v>530</v>
      </c>
      <c r="C156" s="17" t="s">
        <v>11</v>
      </c>
      <c r="D156" s="43">
        <v>27</v>
      </c>
      <c r="E156" s="43"/>
      <c r="F156" s="43">
        <f t="shared" si="29"/>
        <v>27</v>
      </c>
      <c r="G156" s="43"/>
      <c r="H156" s="43">
        <v>29</v>
      </c>
      <c r="I156" s="43"/>
      <c r="J156" s="43">
        <f t="shared" si="30"/>
        <v>29</v>
      </c>
      <c r="K156" s="9">
        <f t="shared" si="31"/>
        <v>2</v>
      </c>
      <c r="L156" s="8">
        <f t="shared" si="32"/>
        <v>7.407407407407407E-2</v>
      </c>
    </row>
    <row r="157" spans="1:13" ht="15" x14ac:dyDescent="0.35">
      <c r="A157" s="40">
        <f t="shared" si="33"/>
        <v>134</v>
      </c>
      <c r="B157" s="241" t="s">
        <v>531</v>
      </c>
      <c r="C157" s="17" t="s">
        <v>11</v>
      </c>
      <c r="D157" s="43">
        <v>48</v>
      </c>
      <c r="E157" s="43"/>
      <c r="F157" s="43">
        <f t="shared" si="29"/>
        <v>48</v>
      </c>
      <c r="G157" s="43"/>
      <c r="H157" s="43">
        <v>52</v>
      </c>
      <c r="I157" s="43"/>
      <c r="J157" s="43">
        <f t="shared" si="30"/>
        <v>52</v>
      </c>
      <c r="K157" s="9">
        <f t="shared" si="31"/>
        <v>4</v>
      </c>
      <c r="L157" s="8">
        <f t="shared" si="32"/>
        <v>8.3333333333333329E-2</v>
      </c>
    </row>
    <row r="158" spans="1:13" ht="15" x14ac:dyDescent="0.35">
      <c r="A158" s="40">
        <f t="shared" si="33"/>
        <v>135</v>
      </c>
      <c r="B158" s="241" t="s">
        <v>532</v>
      </c>
      <c r="C158" s="17" t="s">
        <v>11</v>
      </c>
      <c r="D158" s="43">
        <v>72</v>
      </c>
      <c r="E158" s="43"/>
      <c r="F158" s="43">
        <f t="shared" si="29"/>
        <v>72</v>
      </c>
      <c r="G158" s="43"/>
      <c r="H158" s="43">
        <v>78</v>
      </c>
      <c r="I158" s="43"/>
      <c r="J158" s="43">
        <f t="shared" si="30"/>
        <v>78</v>
      </c>
      <c r="K158" s="9">
        <f t="shared" si="31"/>
        <v>6</v>
      </c>
      <c r="L158" s="8">
        <f t="shared" si="32"/>
        <v>8.3333333333333329E-2</v>
      </c>
    </row>
    <row r="159" spans="1:13" ht="15" x14ac:dyDescent="0.35">
      <c r="A159" s="40"/>
      <c r="B159" s="241"/>
      <c r="C159" s="17"/>
      <c r="D159" s="43"/>
      <c r="E159" s="43"/>
      <c r="F159" s="43"/>
      <c r="G159" s="43"/>
      <c r="H159" s="43"/>
      <c r="I159" s="43"/>
      <c r="J159" s="43"/>
      <c r="K159" s="9"/>
      <c r="L159" s="239"/>
      <c r="M159" s="45"/>
    </row>
    <row r="160" spans="1:13" ht="18" thickBot="1" x14ac:dyDescent="0.4">
      <c r="A160" s="40"/>
      <c r="B160" s="434" t="s">
        <v>533</v>
      </c>
      <c r="C160" s="17"/>
      <c r="D160" s="43"/>
      <c r="E160" s="43"/>
      <c r="F160" s="43"/>
      <c r="G160" s="43"/>
      <c r="H160" s="43"/>
      <c r="I160" s="43"/>
      <c r="J160" s="43"/>
      <c r="K160" s="9"/>
      <c r="L160" s="8"/>
    </row>
    <row r="161" spans="1:12" ht="15.45" thickTop="1" x14ac:dyDescent="0.35">
      <c r="A161" s="40">
        <f>A158+1</f>
        <v>136</v>
      </c>
      <c r="B161" s="231" t="s">
        <v>1542</v>
      </c>
      <c r="C161" s="17" t="s">
        <v>11</v>
      </c>
      <c r="D161" s="43">
        <v>120</v>
      </c>
      <c r="E161" s="43"/>
      <c r="F161" s="43">
        <f>SUM(D161:E161)</f>
        <v>120</v>
      </c>
      <c r="G161" s="43"/>
      <c r="H161" s="43">
        <v>120</v>
      </c>
      <c r="I161" s="43"/>
      <c r="J161" s="43">
        <f t="shared" ref="J161:J162" si="34">SUM(H161+I161)</f>
        <v>120</v>
      </c>
      <c r="K161" s="9">
        <f>J161-F161</f>
        <v>0</v>
      </c>
      <c r="L161" s="8">
        <f>IF(F161="","NEW",K161/F161)</f>
        <v>0</v>
      </c>
    </row>
    <row r="162" spans="1:12" ht="15" x14ac:dyDescent="0.35">
      <c r="A162" s="40">
        <f>+A161+1</f>
        <v>137</v>
      </c>
      <c r="B162" s="231" t="s">
        <v>534</v>
      </c>
      <c r="C162" s="17" t="s">
        <v>11</v>
      </c>
      <c r="D162" s="43">
        <v>185.65</v>
      </c>
      <c r="E162" s="43"/>
      <c r="F162" s="43">
        <f>SUM(D162:E162)</f>
        <v>185.65</v>
      </c>
      <c r="G162" s="43"/>
      <c r="H162" s="43">
        <v>195</v>
      </c>
      <c r="I162" s="43"/>
      <c r="J162" s="43">
        <f t="shared" si="34"/>
        <v>195</v>
      </c>
      <c r="K162" s="9">
        <f>J162-F162</f>
        <v>9.3499999999999943</v>
      </c>
      <c r="L162" s="8">
        <f>IF(F162="","NEW",K162/F162)</f>
        <v>5.036358739563692E-2</v>
      </c>
    </row>
    <row r="163" spans="1:12" ht="15" x14ac:dyDescent="0.35">
      <c r="A163" s="40">
        <f>+A162+1</f>
        <v>138</v>
      </c>
      <c r="B163" s="242" t="s">
        <v>535</v>
      </c>
      <c r="C163" s="17" t="s">
        <v>11</v>
      </c>
      <c r="D163" s="43"/>
      <c r="E163" s="43"/>
      <c r="F163" s="43"/>
      <c r="G163" s="43"/>
      <c r="H163" s="43"/>
      <c r="I163" s="43"/>
      <c r="J163" s="43"/>
      <c r="K163" s="9"/>
      <c r="L163" s="8"/>
    </row>
    <row r="164" spans="1:12" ht="15" x14ac:dyDescent="0.35">
      <c r="A164" s="40"/>
      <c r="B164" s="242"/>
      <c r="C164" s="17"/>
      <c r="D164" s="43"/>
      <c r="E164" s="43"/>
      <c r="F164" s="43"/>
      <c r="G164" s="43"/>
      <c r="H164" s="43"/>
      <c r="I164" s="43"/>
      <c r="J164" s="43"/>
      <c r="K164" s="9"/>
      <c r="L164" s="8"/>
    </row>
    <row r="165" spans="1:12" ht="18" thickBot="1" x14ac:dyDescent="0.45">
      <c r="A165" s="40" t="s">
        <v>495</v>
      </c>
      <c r="B165" s="455" t="s">
        <v>536</v>
      </c>
      <c r="C165" s="17"/>
      <c r="D165" s="43"/>
      <c r="E165" s="43"/>
      <c r="F165" s="43"/>
      <c r="G165" s="43"/>
      <c r="H165" s="43"/>
      <c r="I165" s="43"/>
      <c r="J165" s="43"/>
      <c r="K165" s="9"/>
      <c r="L165" s="239"/>
    </row>
    <row r="166" spans="1:12" ht="15.45" thickTop="1" x14ac:dyDescent="0.35">
      <c r="A166" s="40">
        <f>A163+1</f>
        <v>139</v>
      </c>
      <c r="B166" s="231" t="s">
        <v>537</v>
      </c>
      <c r="C166" s="17" t="s">
        <v>11</v>
      </c>
      <c r="D166" s="43">
        <v>11</v>
      </c>
      <c r="E166" s="43"/>
      <c r="F166" s="43">
        <f t="shared" ref="F166:F177" si="35">SUM(D166:E166)</f>
        <v>11</v>
      </c>
      <c r="G166" s="43"/>
      <c r="H166" s="43">
        <v>12</v>
      </c>
      <c r="I166" s="43"/>
      <c r="J166" s="43">
        <f t="shared" ref="J166:J177" si="36">SUM(H166+I166)</f>
        <v>12</v>
      </c>
      <c r="K166" s="9">
        <f t="shared" ref="K166:K177" si="37">J166-F166</f>
        <v>1</v>
      </c>
      <c r="L166" s="8">
        <f t="shared" ref="L166:L177" si="38">IF(F166="","NEW",K166/F166)</f>
        <v>9.0909090909090912E-2</v>
      </c>
    </row>
    <row r="167" spans="1:12" ht="15" x14ac:dyDescent="0.35">
      <c r="A167" s="40">
        <f t="shared" ref="A167:A175" si="39">A166+1</f>
        <v>140</v>
      </c>
      <c r="B167" s="231" t="s">
        <v>538</v>
      </c>
      <c r="C167" s="17" t="s">
        <v>11</v>
      </c>
      <c r="D167" s="43">
        <v>175</v>
      </c>
      <c r="E167" s="43"/>
      <c r="F167" s="43">
        <f t="shared" si="35"/>
        <v>175</v>
      </c>
      <c r="G167" s="43"/>
      <c r="H167" s="43">
        <v>190</v>
      </c>
      <c r="I167" s="43"/>
      <c r="J167" s="43">
        <f t="shared" si="36"/>
        <v>190</v>
      </c>
      <c r="K167" s="9">
        <f t="shared" si="37"/>
        <v>15</v>
      </c>
      <c r="L167" s="8">
        <f t="shared" si="38"/>
        <v>8.5714285714285715E-2</v>
      </c>
    </row>
    <row r="168" spans="1:12" ht="15" x14ac:dyDescent="0.35">
      <c r="A168" s="40">
        <f t="shared" si="39"/>
        <v>141</v>
      </c>
      <c r="B168" s="231" t="s">
        <v>539</v>
      </c>
      <c r="C168" s="17" t="s">
        <v>11</v>
      </c>
      <c r="D168" s="43">
        <v>145</v>
      </c>
      <c r="E168" s="43"/>
      <c r="F168" s="43">
        <f t="shared" si="35"/>
        <v>145</v>
      </c>
      <c r="G168" s="43"/>
      <c r="H168" s="43">
        <v>155</v>
      </c>
      <c r="I168" s="43"/>
      <c r="J168" s="43">
        <f t="shared" si="36"/>
        <v>155</v>
      </c>
      <c r="K168" s="9">
        <f t="shared" si="37"/>
        <v>10</v>
      </c>
      <c r="L168" s="8">
        <f t="shared" si="38"/>
        <v>6.8965517241379309E-2</v>
      </c>
    </row>
    <row r="169" spans="1:12" ht="16.5" customHeight="1" x14ac:dyDescent="0.35">
      <c r="A169" s="40">
        <f t="shared" si="39"/>
        <v>142</v>
      </c>
      <c r="B169" s="231" t="s">
        <v>540</v>
      </c>
      <c r="C169" s="17" t="s">
        <v>11</v>
      </c>
      <c r="D169" s="43">
        <v>130</v>
      </c>
      <c r="E169" s="43"/>
      <c r="F169" s="43">
        <f t="shared" si="35"/>
        <v>130</v>
      </c>
      <c r="G169" s="43"/>
      <c r="H169" s="43">
        <v>140</v>
      </c>
      <c r="I169" s="43"/>
      <c r="J169" s="43">
        <f t="shared" si="36"/>
        <v>140</v>
      </c>
      <c r="K169" s="9">
        <f t="shared" si="37"/>
        <v>10</v>
      </c>
      <c r="L169" s="8">
        <f t="shared" si="38"/>
        <v>7.6923076923076927E-2</v>
      </c>
    </row>
    <row r="170" spans="1:12" ht="15" x14ac:dyDescent="0.35">
      <c r="A170" s="40">
        <f t="shared" si="39"/>
        <v>143</v>
      </c>
      <c r="B170" s="231" t="s">
        <v>541</v>
      </c>
      <c r="C170" s="17" t="s">
        <v>11</v>
      </c>
      <c r="D170" s="43">
        <v>915</v>
      </c>
      <c r="E170" s="43"/>
      <c r="F170" s="43">
        <f t="shared" si="35"/>
        <v>915</v>
      </c>
      <c r="G170" s="43"/>
      <c r="H170" s="43">
        <v>1000</v>
      </c>
      <c r="I170" s="43"/>
      <c r="J170" s="43">
        <f t="shared" si="36"/>
        <v>1000</v>
      </c>
      <c r="K170" s="9">
        <f t="shared" si="37"/>
        <v>85</v>
      </c>
      <c r="L170" s="8">
        <f t="shared" si="38"/>
        <v>9.2896174863387984E-2</v>
      </c>
    </row>
    <row r="171" spans="1:12" ht="15" x14ac:dyDescent="0.35">
      <c r="A171" s="40">
        <f t="shared" si="39"/>
        <v>144</v>
      </c>
      <c r="B171" s="231" t="s">
        <v>542</v>
      </c>
      <c r="C171" s="17" t="s">
        <v>11</v>
      </c>
      <c r="D171" s="43">
        <v>845</v>
      </c>
      <c r="E171" s="43"/>
      <c r="F171" s="43">
        <f t="shared" si="35"/>
        <v>845</v>
      </c>
      <c r="G171" s="43"/>
      <c r="H171" s="43">
        <v>900</v>
      </c>
      <c r="I171" s="43"/>
      <c r="J171" s="43">
        <f t="shared" si="36"/>
        <v>900</v>
      </c>
      <c r="K171" s="9">
        <f t="shared" si="37"/>
        <v>55</v>
      </c>
      <c r="L171" s="8">
        <f t="shared" si="38"/>
        <v>6.5088757396449703E-2</v>
      </c>
    </row>
    <row r="172" spans="1:12" ht="15" x14ac:dyDescent="0.35">
      <c r="A172" s="40">
        <f t="shared" si="39"/>
        <v>145</v>
      </c>
      <c r="B172" s="231" t="s">
        <v>543</v>
      </c>
      <c r="C172" s="17" t="s">
        <v>11</v>
      </c>
      <c r="D172" s="43">
        <v>1100</v>
      </c>
      <c r="E172" s="43"/>
      <c r="F172" s="43">
        <f t="shared" si="35"/>
        <v>1100</v>
      </c>
      <c r="G172" s="43"/>
      <c r="H172" s="43">
        <v>1200</v>
      </c>
      <c r="I172" s="43"/>
      <c r="J172" s="43">
        <f t="shared" si="36"/>
        <v>1200</v>
      </c>
      <c r="K172" s="9">
        <f t="shared" si="37"/>
        <v>100</v>
      </c>
      <c r="L172" s="8">
        <f t="shared" si="38"/>
        <v>9.0909090909090912E-2</v>
      </c>
    </row>
    <row r="173" spans="1:12" ht="15" x14ac:dyDescent="0.35">
      <c r="A173" s="40">
        <f t="shared" si="39"/>
        <v>146</v>
      </c>
      <c r="B173" s="231" t="s">
        <v>544</v>
      </c>
      <c r="C173" s="17" t="s">
        <v>11</v>
      </c>
      <c r="D173" s="43">
        <v>1000</v>
      </c>
      <c r="E173" s="43"/>
      <c r="F173" s="43">
        <f t="shared" si="35"/>
        <v>1000</v>
      </c>
      <c r="G173" s="43"/>
      <c r="H173" s="43">
        <v>1100</v>
      </c>
      <c r="I173" s="43"/>
      <c r="J173" s="43">
        <f t="shared" si="36"/>
        <v>1100</v>
      </c>
      <c r="K173" s="9">
        <f t="shared" si="37"/>
        <v>100</v>
      </c>
      <c r="L173" s="8">
        <f t="shared" si="38"/>
        <v>0.1</v>
      </c>
    </row>
    <row r="174" spans="1:12" ht="15" x14ac:dyDescent="0.35">
      <c r="A174" s="40">
        <f t="shared" si="39"/>
        <v>147</v>
      </c>
      <c r="B174" s="231" t="s">
        <v>545</v>
      </c>
      <c r="C174" s="17" t="s">
        <v>11</v>
      </c>
      <c r="D174" s="43">
        <v>1200</v>
      </c>
      <c r="E174" s="43"/>
      <c r="F174" s="43">
        <f t="shared" si="35"/>
        <v>1200</v>
      </c>
      <c r="G174" s="43"/>
      <c r="H174" s="43">
        <v>1300</v>
      </c>
      <c r="I174" s="43"/>
      <c r="J174" s="43">
        <f t="shared" si="36"/>
        <v>1300</v>
      </c>
      <c r="K174" s="9">
        <f t="shared" si="37"/>
        <v>100</v>
      </c>
      <c r="L174" s="8">
        <f t="shared" si="38"/>
        <v>8.3333333333333329E-2</v>
      </c>
    </row>
    <row r="175" spans="1:12" ht="15" x14ac:dyDescent="0.35">
      <c r="A175" s="40">
        <f t="shared" si="39"/>
        <v>148</v>
      </c>
      <c r="B175" s="231" t="s">
        <v>546</v>
      </c>
      <c r="C175" s="17" t="s">
        <v>11</v>
      </c>
      <c r="D175" s="43">
        <v>1100</v>
      </c>
      <c r="E175" s="43"/>
      <c r="F175" s="43">
        <f t="shared" si="35"/>
        <v>1100</v>
      </c>
      <c r="G175" s="43"/>
      <c r="H175" s="43">
        <v>1200</v>
      </c>
      <c r="I175" s="43"/>
      <c r="J175" s="43">
        <f t="shared" si="36"/>
        <v>1200</v>
      </c>
      <c r="K175" s="9">
        <f t="shared" si="37"/>
        <v>100</v>
      </c>
      <c r="L175" s="8">
        <f t="shared" si="38"/>
        <v>9.0909090909090912E-2</v>
      </c>
    </row>
    <row r="176" spans="1:12" ht="15" x14ac:dyDescent="0.35">
      <c r="A176" s="40">
        <v>158</v>
      </c>
      <c r="B176" s="231" t="s">
        <v>547</v>
      </c>
      <c r="C176" s="17" t="s">
        <v>11</v>
      </c>
      <c r="D176" s="43">
        <v>1400</v>
      </c>
      <c r="E176" s="43"/>
      <c r="F176" s="43">
        <f t="shared" si="35"/>
        <v>1400</v>
      </c>
      <c r="G176" s="43"/>
      <c r="H176" s="43">
        <v>1500</v>
      </c>
      <c r="I176" s="43"/>
      <c r="J176" s="43">
        <f t="shared" si="36"/>
        <v>1500</v>
      </c>
      <c r="K176" s="9">
        <f t="shared" si="37"/>
        <v>100</v>
      </c>
      <c r="L176" s="8">
        <f t="shared" si="38"/>
        <v>7.1428571428571425E-2</v>
      </c>
    </row>
    <row r="177" spans="1:13" ht="15" x14ac:dyDescent="0.35">
      <c r="A177" s="40">
        <f>A176+1</f>
        <v>159</v>
      </c>
      <c r="B177" s="231" t="s">
        <v>548</v>
      </c>
      <c r="C177" s="17" t="s">
        <v>11</v>
      </c>
      <c r="D177" s="43">
        <v>1300</v>
      </c>
      <c r="E177" s="43"/>
      <c r="F177" s="43">
        <f t="shared" si="35"/>
        <v>1300</v>
      </c>
      <c r="G177" s="43"/>
      <c r="H177" s="43">
        <v>1400</v>
      </c>
      <c r="I177" s="43"/>
      <c r="J177" s="43">
        <f t="shared" si="36"/>
        <v>1400</v>
      </c>
      <c r="K177" s="9">
        <f t="shared" si="37"/>
        <v>100</v>
      </c>
      <c r="L177" s="8">
        <f t="shared" si="38"/>
        <v>7.6923076923076927E-2</v>
      </c>
    </row>
    <row r="178" spans="1:13" ht="15" x14ac:dyDescent="0.35">
      <c r="A178" s="40"/>
      <c r="B178" s="231"/>
      <c r="C178" s="17"/>
      <c r="D178" s="43"/>
      <c r="E178" s="43"/>
      <c r="F178" s="43"/>
      <c r="G178" s="43"/>
      <c r="H178" s="43"/>
      <c r="I178" s="43"/>
      <c r="J178" s="43"/>
      <c r="K178" s="9"/>
      <c r="L178" s="243"/>
      <c r="M178" s="45"/>
    </row>
    <row r="179" spans="1:13" ht="18" thickBot="1" x14ac:dyDescent="0.45">
      <c r="A179" s="40" t="s">
        <v>495</v>
      </c>
      <c r="B179" s="456" t="s">
        <v>549</v>
      </c>
      <c r="C179" s="17"/>
      <c r="D179" s="43"/>
      <c r="E179" s="43"/>
      <c r="F179" s="43"/>
      <c r="G179" s="43"/>
      <c r="H179" s="43"/>
      <c r="I179" s="43"/>
      <c r="J179" s="43"/>
      <c r="K179" s="9"/>
      <c r="L179" s="239"/>
    </row>
    <row r="180" spans="1:13" ht="30.45" thickTop="1" x14ac:dyDescent="0.35">
      <c r="A180" s="40">
        <f>A177+1</f>
        <v>160</v>
      </c>
      <c r="B180" s="231" t="s">
        <v>1534</v>
      </c>
      <c r="C180" s="17" t="s">
        <v>11</v>
      </c>
      <c r="D180" s="43"/>
      <c r="E180" s="43"/>
      <c r="F180" s="43"/>
      <c r="G180" s="43"/>
      <c r="H180" s="43"/>
      <c r="I180" s="43"/>
      <c r="J180" s="43"/>
      <c r="K180" s="9"/>
      <c r="L180" s="8"/>
    </row>
    <row r="181" spans="1:13" ht="15" x14ac:dyDescent="0.35">
      <c r="A181" s="40"/>
      <c r="B181" s="231"/>
      <c r="C181" s="17"/>
      <c r="D181" s="43"/>
      <c r="E181" s="43"/>
      <c r="F181" s="43"/>
      <c r="G181" s="43"/>
      <c r="H181" s="43"/>
      <c r="I181" s="43"/>
      <c r="J181" s="43"/>
      <c r="K181" s="9"/>
      <c r="L181" s="8"/>
    </row>
    <row r="182" spans="1:13" ht="18" thickBot="1" x14ac:dyDescent="0.4">
      <c r="A182" s="40" t="s">
        <v>495</v>
      </c>
      <c r="B182" s="452" t="s">
        <v>550</v>
      </c>
      <c r="C182" s="17"/>
      <c r="D182" s="43"/>
      <c r="E182" s="43"/>
      <c r="F182" s="43"/>
      <c r="G182" s="43"/>
      <c r="H182" s="43"/>
      <c r="I182" s="43"/>
      <c r="J182" s="43"/>
      <c r="K182" s="9"/>
      <c r="L182" s="239"/>
      <c r="M182" s="244"/>
    </row>
    <row r="183" spans="1:13" ht="15.45" thickTop="1" x14ac:dyDescent="0.35">
      <c r="A183" s="40">
        <f>A180+1</f>
        <v>161</v>
      </c>
      <c r="B183" s="231" t="s">
        <v>1544</v>
      </c>
      <c r="C183" s="17" t="s">
        <v>11</v>
      </c>
      <c r="D183" s="43">
        <v>4.3350000000000009</v>
      </c>
      <c r="E183" s="43">
        <f t="shared" ref="E183:E188" si="40">ROUND(D183*0.2,2)</f>
        <v>0.87</v>
      </c>
      <c r="F183" s="43">
        <f t="shared" ref="F183:F188" si="41">SUM(D183:E183)</f>
        <v>5.205000000000001</v>
      </c>
      <c r="G183" s="43"/>
      <c r="H183" s="43">
        <v>4.3350000000000009</v>
      </c>
      <c r="I183" s="43">
        <f t="shared" ref="I183:I188" si="42">ROUND(H183*0.2,2)</f>
        <v>0.87</v>
      </c>
      <c r="J183" s="43">
        <f t="shared" ref="J183:J188" si="43">SUM(H183+I183)</f>
        <v>5.205000000000001</v>
      </c>
      <c r="K183" s="9">
        <f t="shared" ref="K183:K188" si="44">J183-F183</f>
        <v>0</v>
      </c>
      <c r="L183" s="8">
        <f t="shared" ref="L183:L188" si="45">IF(F183="","NEW",K183/F183)</f>
        <v>0</v>
      </c>
    </row>
    <row r="184" spans="1:13" ht="15" customHeight="1" x14ac:dyDescent="0.35">
      <c r="A184" s="40">
        <f>+A183+1</f>
        <v>162</v>
      </c>
      <c r="B184" s="231" t="s">
        <v>1543</v>
      </c>
      <c r="C184" s="17" t="s">
        <v>11</v>
      </c>
      <c r="D184" s="43">
        <v>2.5908000000000002</v>
      </c>
      <c r="E184" s="43">
        <f t="shared" si="40"/>
        <v>0.52</v>
      </c>
      <c r="F184" s="43">
        <f t="shared" si="41"/>
        <v>3.1108000000000002</v>
      </c>
      <c r="G184" s="43"/>
      <c r="H184" s="43">
        <v>2.5908000000000002</v>
      </c>
      <c r="I184" s="43">
        <f t="shared" si="42"/>
        <v>0.52</v>
      </c>
      <c r="J184" s="43">
        <f t="shared" si="43"/>
        <v>3.1108000000000002</v>
      </c>
      <c r="K184" s="9">
        <f t="shared" si="44"/>
        <v>0</v>
      </c>
      <c r="L184" s="8">
        <f t="shared" si="45"/>
        <v>0</v>
      </c>
    </row>
    <row r="185" spans="1:13" ht="15" x14ac:dyDescent="0.35">
      <c r="A185" s="40">
        <f>+A184+1</f>
        <v>163</v>
      </c>
      <c r="B185" s="231" t="s">
        <v>551</v>
      </c>
      <c r="C185" s="17" t="s">
        <v>11</v>
      </c>
      <c r="D185" s="43">
        <v>0.84660000000000002</v>
      </c>
      <c r="E185" s="43">
        <f t="shared" si="40"/>
        <v>0.17</v>
      </c>
      <c r="F185" s="43">
        <f t="shared" si="41"/>
        <v>1.0165999999999999</v>
      </c>
      <c r="G185" s="43"/>
      <c r="H185" s="43">
        <v>0.84660000000000002</v>
      </c>
      <c r="I185" s="43">
        <f t="shared" si="42"/>
        <v>0.17</v>
      </c>
      <c r="J185" s="43">
        <f t="shared" si="43"/>
        <v>1.0165999999999999</v>
      </c>
      <c r="K185" s="9">
        <f t="shared" si="44"/>
        <v>0</v>
      </c>
      <c r="L185" s="8">
        <f t="shared" si="45"/>
        <v>0</v>
      </c>
    </row>
    <row r="186" spans="1:13" ht="30" x14ac:dyDescent="0.35">
      <c r="A186" s="40">
        <f>+A185+1</f>
        <v>164</v>
      </c>
      <c r="B186" s="231" t="s">
        <v>1545</v>
      </c>
      <c r="C186" s="17" t="s">
        <v>11</v>
      </c>
      <c r="D186" s="43">
        <v>0.84660000000000002</v>
      </c>
      <c r="E186" s="43">
        <f t="shared" si="40"/>
        <v>0.17</v>
      </c>
      <c r="F186" s="43">
        <f t="shared" si="41"/>
        <v>1.0165999999999999</v>
      </c>
      <c r="G186" s="43"/>
      <c r="H186" s="43">
        <v>0.84660000000000002</v>
      </c>
      <c r="I186" s="43">
        <f t="shared" si="42"/>
        <v>0.17</v>
      </c>
      <c r="J186" s="43">
        <f t="shared" si="43"/>
        <v>1.0165999999999999</v>
      </c>
      <c r="K186" s="9">
        <f t="shared" si="44"/>
        <v>0</v>
      </c>
      <c r="L186" s="8">
        <f t="shared" si="45"/>
        <v>0</v>
      </c>
    </row>
    <row r="187" spans="1:13" ht="15" x14ac:dyDescent="0.35">
      <c r="A187" s="40">
        <f>+A186+1</f>
        <v>165</v>
      </c>
      <c r="B187" s="231" t="s">
        <v>552</v>
      </c>
      <c r="C187" s="17" t="s">
        <v>11</v>
      </c>
      <c r="D187" s="43">
        <v>7.8642000000000003</v>
      </c>
      <c r="E187" s="43">
        <f t="shared" si="40"/>
        <v>1.57</v>
      </c>
      <c r="F187" s="43">
        <f t="shared" si="41"/>
        <v>9.4342000000000006</v>
      </c>
      <c r="G187" s="43"/>
      <c r="H187" s="43">
        <v>7.8642000000000003</v>
      </c>
      <c r="I187" s="43">
        <f t="shared" si="42"/>
        <v>1.57</v>
      </c>
      <c r="J187" s="43">
        <f t="shared" si="43"/>
        <v>9.4342000000000006</v>
      </c>
      <c r="K187" s="9">
        <f t="shared" si="44"/>
        <v>0</v>
      </c>
      <c r="L187" s="8">
        <f t="shared" si="45"/>
        <v>0</v>
      </c>
    </row>
    <row r="188" spans="1:13" ht="15" x14ac:dyDescent="0.35">
      <c r="A188" s="40">
        <f>+A187+1</f>
        <v>166</v>
      </c>
      <c r="B188" s="231" t="s">
        <v>553</v>
      </c>
      <c r="C188" s="17" t="s">
        <v>11</v>
      </c>
      <c r="D188" s="43">
        <v>10.455</v>
      </c>
      <c r="E188" s="43">
        <f t="shared" si="40"/>
        <v>2.09</v>
      </c>
      <c r="F188" s="43">
        <f t="shared" si="41"/>
        <v>12.545</v>
      </c>
      <c r="G188" s="43"/>
      <c r="H188" s="43">
        <v>10.455</v>
      </c>
      <c r="I188" s="43">
        <f t="shared" si="42"/>
        <v>2.09</v>
      </c>
      <c r="J188" s="43">
        <f t="shared" si="43"/>
        <v>12.545</v>
      </c>
      <c r="K188" s="9">
        <f t="shared" si="44"/>
        <v>0</v>
      </c>
      <c r="L188" s="8">
        <f t="shared" si="45"/>
        <v>0</v>
      </c>
    </row>
    <row r="189" spans="1:13" ht="15" x14ac:dyDescent="0.35">
      <c r="A189" s="40"/>
      <c r="B189" s="41"/>
      <c r="C189" s="17"/>
      <c r="D189" s="43"/>
      <c r="E189" s="43"/>
      <c r="F189" s="43"/>
      <c r="G189" s="43"/>
      <c r="H189" s="43"/>
      <c r="I189" s="43"/>
      <c r="J189" s="43"/>
      <c r="K189" s="9"/>
      <c r="L189" s="8"/>
    </row>
    <row r="190" spans="1:13" ht="18" thickBot="1" x14ac:dyDescent="0.4">
      <c r="A190" s="40"/>
      <c r="B190" s="434" t="s">
        <v>554</v>
      </c>
      <c r="C190" s="17"/>
      <c r="D190" s="43"/>
      <c r="E190" s="43"/>
      <c r="F190" s="43"/>
      <c r="G190" s="43"/>
      <c r="H190" s="43"/>
      <c r="I190" s="43"/>
      <c r="J190" s="43"/>
      <c r="K190" s="9"/>
      <c r="L190" s="239"/>
    </row>
    <row r="191" spans="1:13" ht="30" customHeight="1" thickTop="1" x14ac:dyDescent="0.35">
      <c r="A191" s="40">
        <f>A188+1</f>
        <v>167</v>
      </c>
      <c r="B191" s="41" t="s">
        <v>555</v>
      </c>
      <c r="C191" s="17" t="s">
        <v>11</v>
      </c>
      <c r="D191" s="43">
        <v>42</v>
      </c>
      <c r="E191" s="43"/>
      <c r="F191" s="43">
        <f>SUM(D191:E191)</f>
        <v>42</v>
      </c>
      <c r="G191" s="43"/>
      <c r="H191" s="43">
        <v>45</v>
      </c>
      <c r="I191" s="43"/>
      <c r="J191" s="43">
        <f>SUM(H191:I191)</f>
        <v>45</v>
      </c>
      <c r="K191" s="9">
        <f>J191-F191</f>
        <v>3</v>
      </c>
      <c r="L191" s="8">
        <f>IF(F191="","NEW",K191/F191)</f>
        <v>7.1428571428571425E-2</v>
      </c>
    </row>
    <row r="192" spans="1:13" ht="15" customHeight="1" x14ac:dyDescent="0.35">
      <c r="A192" s="40"/>
      <c r="B192" s="41"/>
      <c r="C192" s="17"/>
      <c r="D192" s="43"/>
      <c r="E192" s="43"/>
      <c r="F192" s="43"/>
      <c r="G192" s="43"/>
      <c r="H192" s="43"/>
      <c r="I192" s="43"/>
      <c r="J192" s="43"/>
      <c r="K192" s="9"/>
      <c r="L192" s="8"/>
      <c r="M192" s="45"/>
    </row>
    <row r="193" spans="1:13" s="246" customFormat="1" ht="18" thickBot="1" x14ac:dyDescent="0.4">
      <c r="A193" s="40" t="s">
        <v>495</v>
      </c>
      <c r="B193" s="452" t="s">
        <v>556</v>
      </c>
      <c r="C193" s="17"/>
      <c r="D193" s="43"/>
      <c r="E193" s="43"/>
      <c r="F193" s="43"/>
      <c r="G193" s="43"/>
      <c r="H193" s="43"/>
      <c r="I193" s="43"/>
      <c r="J193" s="43"/>
      <c r="K193" s="9"/>
      <c r="L193" s="239"/>
      <c r="M193" s="245"/>
    </row>
    <row r="194" spans="1:13" ht="15.45" thickTop="1" x14ac:dyDescent="0.35">
      <c r="A194" s="40">
        <f>A191+1</f>
        <v>168</v>
      </c>
      <c r="B194" s="247" t="s">
        <v>557</v>
      </c>
      <c r="C194" s="17" t="s">
        <v>11</v>
      </c>
      <c r="D194" s="625" t="s">
        <v>558</v>
      </c>
      <c r="E194" s="626"/>
      <c r="F194" s="626"/>
      <c r="G194" s="626"/>
      <c r="H194" s="626"/>
      <c r="I194" s="626"/>
      <c r="J194" s="627"/>
      <c r="K194" s="9"/>
      <c r="L194" s="8"/>
    </row>
    <row r="195" spans="1:13" ht="15" x14ac:dyDescent="0.35">
      <c r="A195" s="40"/>
      <c r="B195" s="247"/>
      <c r="C195" s="17"/>
      <c r="D195" s="248"/>
      <c r="E195" s="248"/>
      <c r="F195" s="248"/>
      <c r="G195" s="248"/>
      <c r="H195" s="248"/>
      <c r="I195" s="248"/>
      <c r="J195" s="248"/>
      <c r="K195" s="9"/>
      <c r="L195" s="8"/>
      <c r="M195" s="249"/>
    </row>
    <row r="196" spans="1:13" ht="16.75" thickBot="1" x14ac:dyDescent="0.45">
      <c r="A196" s="40"/>
      <c r="B196" s="235" t="s">
        <v>559</v>
      </c>
      <c r="C196" s="17"/>
      <c r="D196" s="43"/>
      <c r="E196" s="43"/>
      <c r="F196" s="43"/>
      <c r="G196" s="43"/>
      <c r="H196" s="43"/>
      <c r="I196" s="43"/>
      <c r="J196" s="43"/>
      <c r="K196" s="9"/>
      <c r="L196" s="239"/>
    </row>
    <row r="197" spans="1:13" ht="15.9" thickTop="1" x14ac:dyDescent="0.4">
      <c r="A197" s="40"/>
      <c r="B197" s="250"/>
      <c r="C197" s="17"/>
      <c r="D197" s="43"/>
      <c r="E197" s="43"/>
      <c r="F197" s="43"/>
      <c r="G197" s="43"/>
      <c r="H197" s="43"/>
      <c r="I197" s="43"/>
      <c r="J197" s="43"/>
      <c r="K197" s="9"/>
      <c r="L197" s="239"/>
    </row>
    <row r="198" spans="1:13" ht="18" thickBot="1" x14ac:dyDescent="0.45">
      <c r="A198" s="40"/>
      <c r="B198" s="455" t="s">
        <v>560</v>
      </c>
      <c r="C198" s="17"/>
      <c r="D198" s="43"/>
      <c r="E198" s="43"/>
      <c r="F198" s="43"/>
      <c r="G198" s="43"/>
      <c r="H198" s="43"/>
      <c r="I198" s="43"/>
      <c r="J198" s="43"/>
      <c r="K198" s="9"/>
      <c r="L198" s="239"/>
    </row>
    <row r="199" spans="1:13" ht="30.45" thickTop="1" x14ac:dyDescent="0.35">
      <c r="A199" s="40">
        <f>A194+1</f>
        <v>169</v>
      </c>
      <c r="B199" s="230" t="s">
        <v>561</v>
      </c>
      <c r="C199" s="17" t="s">
        <v>11</v>
      </c>
      <c r="D199" s="43">
        <v>1040</v>
      </c>
      <c r="E199" s="43"/>
      <c r="F199" s="43">
        <f t="shared" ref="F199:F212" si="46">SUM(D199:E199)</f>
        <v>1040</v>
      </c>
      <c r="G199" s="43"/>
      <c r="H199" s="43">
        <v>1040</v>
      </c>
      <c r="I199" s="43"/>
      <c r="J199" s="43">
        <f t="shared" ref="J199" si="47">SUM(H199:I199)</f>
        <v>1040</v>
      </c>
      <c r="K199" s="9">
        <f t="shared" ref="K199:K202" si="48">J199-F199</f>
        <v>0</v>
      </c>
      <c r="L199" s="8">
        <f t="shared" ref="L199:L202" si="49">IF(F199="","NEW",K199/F199)</f>
        <v>0</v>
      </c>
      <c r="M199" s="251"/>
    </row>
    <row r="200" spans="1:13" ht="30" x14ac:dyDescent="0.35">
      <c r="A200" s="40">
        <f>A199+1</f>
        <v>170</v>
      </c>
      <c r="B200" s="230" t="s">
        <v>562</v>
      </c>
      <c r="C200" s="17" t="s">
        <v>11</v>
      </c>
      <c r="D200" s="43">
        <v>870</v>
      </c>
      <c r="E200" s="43"/>
      <c r="F200" s="43">
        <f t="shared" si="46"/>
        <v>870</v>
      </c>
      <c r="G200" s="43"/>
      <c r="H200" s="43">
        <v>870</v>
      </c>
      <c r="I200" s="43"/>
      <c r="J200" s="43">
        <f t="shared" ref="J200:J208" si="50">SUM(H200:I200)</f>
        <v>870</v>
      </c>
      <c r="K200" s="9">
        <f t="shared" si="48"/>
        <v>0</v>
      </c>
      <c r="L200" s="8">
        <f t="shared" si="49"/>
        <v>0</v>
      </c>
      <c r="M200" s="251"/>
    </row>
    <row r="201" spans="1:13" ht="15" x14ac:dyDescent="0.35">
      <c r="A201" s="40">
        <f t="shared" ref="A201:A204" si="51">A200+1</f>
        <v>171</v>
      </c>
      <c r="B201" s="230" t="s">
        <v>563</v>
      </c>
      <c r="C201" s="17" t="s">
        <v>11</v>
      </c>
      <c r="D201" s="43">
        <v>660</v>
      </c>
      <c r="E201" s="43"/>
      <c r="F201" s="43">
        <f t="shared" si="46"/>
        <v>660</v>
      </c>
      <c r="G201" s="43"/>
      <c r="H201" s="43">
        <v>660</v>
      </c>
      <c r="I201" s="43"/>
      <c r="J201" s="43">
        <f t="shared" si="50"/>
        <v>660</v>
      </c>
      <c r="K201" s="9">
        <f t="shared" si="48"/>
        <v>0</v>
      </c>
      <c r="L201" s="8">
        <f t="shared" si="49"/>
        <v>0</v>
      </c>
      <c r="M201" s="251"/>
    </row>
    <row r="202" spans="1:13" ht="15" x14ac:dyDescent="0.35">
      <c r="A202" s="40">
        <f t="shared" si="51"/>
        <v>172</v>
      </c>
      <c r="B202" s="230" t="s">
        <v>564</v>
      </c>
      <c r="C202" s="17" t="s">
        <v>11</v>
      </c>
      <c r="D202" s="43">
        <v>560</v>
      </c>
      <c r="E202" s="43"/>
      <c r="F202" s="43">
        <f t="shared" si="46"/>
        <v>560</v>
      </c>
      <c r="G202" s="43"/>
      <c r="H202" s="43">
        <v>560</v>
      </c>
      <c r="I202" s="43"/>
      <c r="J202" s="43">
        <f t="shared" si="50"/>
        <v>560</v>
      </c>
      <c r="K202" s="9">
        <f t="shared" si="48"/>
        <v>0</v>
      </c>
      <c r="L202" s="8">
        <f t="shared" si="49"/>
        <v>0</v>
      </c>
      <c r="M202" s="251"/>
    </row>
    <row r="203" spans="1:13" ht="15" x14ac:dyDescent="0.35">
      <c r="A203" s="40">
        <f t="shared" si="51"/>
        <v>173</v>
      </c>
      <c r="B203" s="230" t="s">
        <v>565</v>
      </c>
      <c r="C203" s="17" t="s">
        <v>11</v>
      </c>
      <c r="D203" s="43">
        <v>180</v>
      </c>
      <c r="E203" s="43"/>
      <c r="F203" s="43">
        <f t="shared" si="46"/>
        <v>180</v>
      </c>
      <c r="G203" s="43"/>
      <c r="H203" s="43">
        <v>180</v>
      </c>
      <c r="I203" s="43"/>
      <c r="J203" s="43">
        <f t="shared" si="50"/>
        <v>180</v>
      </c>
      <c r="K203" s="9">
        <f>J203-F203</f>
        <v>0</v>
      </c>
      <c r="L203" s="8">
        <f>IF(F203="","NEW",K203/F203)</f>
        <v>0</v>
      </c>
      <c r="M203" s="251"/>
    </row>
    <row r="204" spans="1:13" s="59" customFormat="1" ht="33" customHeight="1" x14ac:dyDescent="0.4">
      <c r="A204" s="40">
        <f t="shared" si="51"/>
        <v>174</v>
      </c>
      <c r="B204" s="252" t="s">
        <v>566</v>
      </c>
      <c r="C204" s="17" t="s">
        <v>11</v>
      </c>
      <c r="D204" s="43">
        <v>51</v>
      </c>
      <c r="E204" s="43"/>
      <c r="F204" s="43">
        <f t="shared" si="46"/>
        <v>51</v>
      </c>
      <c r="G204" s="43"/>
      <c r="H204" s="43">
        <v>51</v>
      </c>
      <c r="I204" s="43"/>
      <c r="J204" s="43">
        <f t="shared" si="50"/>
        <v>51</v>
      </c>
      <c r="K204" s="9">
        <f>J204-F204</f>
        <v>0</v>
      </c>
      <c r="L204" s="8">
        <f>IF(F204="","NEW",K204/F204)</f>
        <v>0</v>
      </c>
      <c r="M204" s="251"/>
    </row>
    <row r="205" spans="1:13" s="59" customFormat="1" ht="15" x14ac:dyDescent="0.35">
      <c r="A205" s="40">
        <f>A204+1</f>
        <v>175</v>
      </c>
      <c r="B205" s="242" t="s">
        <v>567</v>
      </c>
      <c r="C205" s="17" t="s">
        <v>11</v>
      </c>
      <c r="D205" s="43"/>
      <c r="E205" s="43"/>
      <c r="F205" s="9"/>
      <c r="G205" s="43"/>
      <c r="H205" s="43"/>
      <c r="I205" s="43"/>
      <c r="J205" s="43"/>
      <c r="K205" s="9"/>
      <c r="L205" s="8"/>
      <c r="M205" s="253"/>
    </row>
    <row r="206" spans="1:13" s="59" customFormat="1" ht="30" x14ac:dyDescent="0.35">
      <c r="A206" s="40">
        <f t="shared" ref="A206:A208" si="52">A205+1</f>
        <v>176</v>
      </c>
      <c r="B206" s="242" t="s">
        <v>1488</v>
      </c>
      <c r="C206" s="17" t="s">
        <v>11</v>
      </c>
      <c r="D206" s="43">
        <v>36</v>
      </c>
      <c r="E206" s="43"/>
      <c r="F206" s="43">
        <f t="shared" si="46"/>
        <v>36</v>
      </c>
      <c r="G206" s="43"/>
      <c r="H206" s="43">
        <v>25</v>
      </c>
      <c r="I206" s="43"/>
      <c r="J206" s="43">
        <f t="shared" si="50"/>
        <v>25</v>
      </c>
      <c r="K206" s="9">
        <f t="shared" ref="K206:K208" si="53">J206-F206</f>
        <v>-11</v>
      </c>
      <c r="L206" s="8">
        <f t="shared" ref="L206:L208" si="54">IF(F206="","NEW",K206/F206)</f>
        <v>-0.30555555555555558</v>
      </c>
      <c r="M206" s="253"/>
    </row>
    <row r="207" spans="1:13" s="59" customFormat="1" ht="15" x14ac:dyDescent="0.35">
      <c r="A207" s="40">
        <f t="shared" si="52"/>
        <v>177</v>
      </c>
      <c r="B207" s="242" t="s">
        <v>1547</v>
      </c>
      <c r="C207" s="17" t="s">
        <v>11</v>
      </c>
      <c r="D207" s="43">
        <v>46</v>
      </c>
      <c r="E207" s="43"/>
      <c r="F207" s="43">
        <f t="shared" si="46"/>
        <v>46</v>
      </c>
      <c r="G207" s="43"/>
      <c r="H207" s="43">
        <v>50</v>
      </c>
      <c r="I207" s="43"/>
      <c r="J207" s="43">
        <f t="shared" si="50"/>
        <v>50</v>
      </c>
      <c r="K207" s="9">
        <f t="shared" si="53"/>
        <v>4</v>
      </c>
      <c r="L207" s="8">
        <f t="shared" si="54"/>
        <v>8.6956521739130432E-2</v>
      </c>
      <c r="M207" s="253"/>
    </row>
    <row r="208" spans="1:13" s="59" customFormat="1" ht="15" x14ac:dyDescent="0.35">
      <c r="A208" s="40">
        <f t="shared" si="52"/>
        <v>178</v>
      </c>
      <c r="B208" s="242" t="s">
        <v>1546</v>
      </c>
      <c r="C208" s="17" t="s">
        <v>11</v>
      </c>
      <c r="D208" s="43">
        <v>51</v>
      </c>
      <c r="E208" s="43"/>
      <c r="F208" s="43">
        <f t="shared" si="46"/>
        <v>51</v>
      </c>
      <c r="G208" s="43"/>
      <c r="H208" s="43">
        <v>56</v>
      </c>
      <c r="I208" s="43"/>
      <c r="J208" s="43">
        <f t="shared" si="50"/>
        <v>56</v>
      </c>
      <c r="K208" s="9">
        <f t="shared" si="53"/>
        <v>5</v>
      </c>
      <c r="L208" s="8">
        <f t="shared" si="54"/>
        <v>9.8039215686274508E-2</v>
      </c>
      <c r="M208" s="253"/>
    </row>
    <row r="209" spans="1:13" s="59" customFormat="1" ht="15" x14ac:dyDescent="0.35">
      <c r="A209" s="40"/>
      <c r="B209" s="502"/>
      <c r="C209" s="17"/>
      <c r="D209" s="43"/>
      <c r="E209" s="43"/>
      <c r="F209" s="43"/>
      <c r="G209" s="43"/>
      <c r="H209" s="43"/>
      <c r="I209" s="43"/>
      <c r="J209" s="43"/>
      <c r="K209" s="9"/>
      <c r="L209" s="8"/>
      <c r="M209" s="253"/>
    </row>
    <row r="210" spans="1:13" ht="16.75" thickBot="1" x14ac:dyDescent="0.4">
      <c r="A210" s="237" t="s">
        <v>495</v>
      </c>
      <c r="B210" s="457" t="s">
        <v>568</v>
      </c>
      <c r="C210" s="17"/>
      <c r="D210" s="43"/>
      <c r="E210" s="43"/>
      <c r="F210" s="43"/>
      <c r="G210" s="43"/>
      <c r="H210" s="43"/>
      <c r="I210" s="43"/>
      <c r="J210" s="43"/>
      <c r="K210" s="9"/>
      <c r="L210" s="8"/>
      <c r="M210" s="253"/>
    </row>
    <row r="211" spans="1:13" ht="15" x14ac:dyDescent="0.35">
      <c r="A211" s="237">
        <f>A208+1</f>
        <v>179</v>
      </c>
      <c r="B211" s="231" t="s">
        <v>569</v>
      </c>
      <c r="C211" s="17" t="s">
        <v>11</v>
      </c>
      <c r="D211" s="43">
        <v>420.83</v>
      </c>
      <c r="E211" s="43">
        <f t="shared" ref="E211:E212" si="55">ROUND(D211*0.2,2)</f>
        <v>84.17</v>
      </c>
      <c r="F211" s="43">
        <f t="shared" si="46"/>
        <v>505</v>
      </c>
      <c r="G211" s="43"/>
      <c r="H211" s="43">
        <v>420.83</v>
      </c>
      <c r="I211" s="43">
        <f t="shared" ref="I211:I212" si="56">ROUND(H211*0.2,2)</f>
        <v>84.17</v>
      </c>
      <c r="J211" s="43">
        <f t="shared" ref="J211:J212" si="57">SUM(H211:I211)</f>
        <v>505</v>
      </c>
      <c r="K211" s="9">
        <f>J211-F211</f>
        <v>0</v>
      </c>
      <c r="L211" s="8">
        <f>IF(F211="","NEW",K211/F211)</f>
        <v>0</v>
      </c>
      <c r="M211" s="253"/>
    </row>
    <row r="212" spans="1:13" ht="15" x14ac:dyDescent="0.35">
      <c r="A212" s="237">
        <f>A211+1</f>
        <v>180</v>
      </c>
      <c r="B212" s="247" t="s">
        <v>570</v>
      </c>
      <c r="C212" s="17" t="s">
        <v>11</v>
      </c>
      <c r="D212" s="43">
        <v>595.83000000000004</v>
      </c>
      <c r="E212" s="43">
        <f t="shared" si="55"/>
        <v>119.17</v>
      </c>
      <c r="F212" s="43">
        <f t="shared" si="46"/>
        <v>715</v>
      </c>
      <c r="G212" s="43"/>
      <c r="H212" s="43">
        <v>595.83000000000004</v>
      </c>
      <c r="I212" s="43">
        <f t="shared" si="56"/>
        <v>119.17</v>
      </c>
      <c r="J212" s="43">
        <f t="shared" si="57"/>
        <v>715</v>
      </c>
      <c r="K212" s="9">
        <f>J212-F212</f>
        <v>0</v>
      </c>
      <c r="L212" s="8">
        <f>IF(F212="","NEW",K212/F212)</f>
        <v>0</v>
      </c>
      <c r="M212" s="253"/>
    </row>
    <row r="213" spans="1:13" ht="15" x14ac:dyDescent="0.35">
      <c r="A213" s="237"/>
      <c r="B213" s="247"/>
      <c r="C213" s="17"/>
      <c r="D213" s="43"/>
      <c r="E213" s="43"/>
      <c r="F213" s="43"/>
      <c r="G213" s="43"/>
      <c r="H213" s="43"/>
      <c r="I213" s="43"/>
      <c r="J213" s="43"/>
      <c r="K213" s="9"/>
      <c r="L213" s="8"/>
      <c r="M213" s="253"/>
    </row>
    <row r="214" spans="1:13" ht="16.75" thickBot="1" x14ac:dyDescent="0.4">
      <c r="A214" s="237"/>
      <c r="B214" s="457" t="s">
        <v>571</v>
      </c>
      <c r="C214" s="17"/>
      <c r="D214" s="43"/>
      <c r="E214" s="43"/>
      <c r="F214" s="43"/>
      <c r="G214" s="43"/>
      <c r="H214" s="43"/>
      <c r="I214" s="43"/>
      <c r="J214" s="43"/>
      <c r="K214" s="9"/>
      <c r="L214" s="8"/>
      <c r="M214" s="253"/>
    </row>
    <row r="215" spans="1:13" ht="15" x14ac:dyDescent="0.35">
      <c r="A215" s="237">
        <f>A212+1</f>
        <v>181</v>
      </c>
      <c r="B215" s="231" t="s">
        <v>572</v>
      </c>
      <c r="C215" s="17" t="s">
        <v>11</v>
      </c>
      <c r="D215" s="43">
        <v>920.83</v>
      </c>
      <c r="E215" s="43">
        <f t="shared" ref="E215:E219" si="58">ROUND(D215*0.2,2)</f>
        <v>184.17</v>
      </c>
      <c r="F215" s="43">
        <f t="shared" ref="F215:F219" si="59">SUM(D215:E215)</f>
        <v>1105</v>
      </c>
      <c r="G215" s="43"/>
      <c r="H215" s="43">
        <v>920.83</v>
      </c>
      <c r="I215" s="43">
        <f t="shared" ref="I215:I219" si="60">ROUND(H215*0.2,2)</f>
        <v>184.17</v>
      </c>
      <c r="J215" s="43">
        <f t="shared" ref="J215:J219" si="61">SUM(H215:I215)</f>
        <v>1105</v>
      </c>
      <c r="K215" s="9">
        <f>J215-F215</f>
        <v>0</v>
      </c>
      <c r="L215" s="8">
        <f>IF(F215="","NEW",K215/F215)</f>
        <v>0</v>
      </c>
      <c r="M215" s="253"/>
    </row>
    <row r="216" spans="1:13" ht="15" x14ac:dyDescent="0.35">
      <c r="A216" s="237">
        <f>A215+1</f>
        <v>182</v>
      </c>
      <c r="B216" s="231" t="s">
        <v>573</v>
      </c>
      <c r="C216" s="17" t="s">
        <v>11</v>
      </c>
      <c r="D216" s="43">
        <v>1200</v>
      </c>
      <c r="E216" s="43">
        <f t="shared" si="58"/>
        <v>240</v>
      </c>
      <c r="F216" s="43">
        <f t="shared" si="59"/>
        <v>1440</v>
      </c>
      <c r="G216" s="43"/>
      <c r="H216" s="43">
        <v>1200</v>
      </c>
      <c r="I216" s="43">
        <f t="shared" si="60"/>
        <v>240</v>
      </c>
      <c r="J216" s="43">
        <f t="shared" si="61"/>
        <v>1440</v>
      </c>
      <c r="K216" s="9">
        <f>J216-F216</f>
        <v>0</v>
      </c>
      <c r="L216" s="8">
        <f>IF(F216="","NEW",K216/F216)</f>
        <v>0</v>
      </c>
      <c r="M216" s="253"/>
    </row>
    <row r="217" spans="1:13" ht="15" x14ac:dyDescent="0.35">
      <c r="A217" s="237">
        <f t="shared" ref="A217:A219" si="62">A216+1</f>
        <v>183</v>
      </c>
      <c r="B217" s="231" t="s">
        <v>574</v>
      </c>
      <c r="C217" s="17" t="s">
        <v>11</v>
      </c>
      <c r="D217" s="43">
        <v>1375</v>
      </c>
      <c r="E217" s="43">
        <f t="shared" si="58"/>
        <v>275</v>
      </c>
      <c r="F217" s="43">
        <f t="shared" si="59"/>
        <v>1650</v>
      </c>
      <c r="G217" s="43"/>
      <c r="H217" s="43">
        <v>1375</v>
      </c>
      <c r="I217" s="43">
        <f t="shared" si="60"/>
        <v>275</v>
      </c>
      <c r="J217" s="43">
        <f t="shared" si="61"/>
        <v>1650</v>
      </c>
      <c r="K217" s="9">
        <f>J217-F217</f>
        <v>0</v>
      </c>
      <c r="L217" s="8">
        <f>IF(F217="","NEW",K217/F217)</f>
        <v>0</v>
      </c>
      <c r="M217" s="253"/>
    </row>
    <row r="218" spans="1:13" ht="15" x14ac:dyDescent="0.35">
      <c r="A218" s="237">
        <f t="shared" si="62"/>
        <v>184</v>
      </c>
      <c r="B218" s="231" t="s">
        <v>575</v>
      </c>
      <c r="C218" s="17" t="s">
        <v>11</v>
      </c>
      <c r="D218" s="43">
        <v>1908.33</v>
      </c>
      <c r="E218" s="43">
        <f t="shared" si="58"/>
        <v>381.67</v>
      </c>
      <c r="F218" s="43">
        <f t="shared" si="59"/>
        <v>2290</v>
      </c>
      <c r="G218" s="43"/>
      <c r="H218" s="43">
        <v>1908.33</v>
      </c>
      <c r="I218" s="43">
        <f t="shared" si="60"/>
        <v>381.67</v>
      </c>
      <c r="J218" s="43">
        <f t="shared" si="61"/>
        <v>2290</v>
      </c>
      <c r="K218" s="9">
        <f>J218-F218</f>
        <v>0</v>
      </c>
      <c r="L218" s="8">
        <f>IF(F218="","NEW",K218/F218)</f>
        <v>0</v>
      </c>
      <c r="M218" s="253"/>
    </row>
    <row r="219" spans="1:13" s="255" customFormat="1" ht="15.75" customHeight="1" x14ac:dyDescent="0.35">
      <c r="A219" s="237">
        <f t="shared" si="62"/>
        <v>185</v>
      </c>
      <c r="B219" s="231" t="s">
        <v>576</v>
      </c>
      <c r="C219" s="17" t="s">
        <v>11</v>
      </c>
      <c r="D219" s="43">
        <v>131.66999999999999</v>
      </c>
      <c r="E219" s="43">
        <f t="shared" si="58"/>
        <v>26.33</v>
      </c>
      <c r="F219" s="43">
        <f t="shared" si="59"/>
        <v>158</v>
      </c>
      <c r="G219" s="254"/>
      <c r="H219" s="43">
        <v>131.66999999999999</v>
      </c>
      <c r="I219" s="43">
        <f t="shared" si="60"/>
        <v>26.33</v>
      </c>
      <c r="J219" s="43">
        <f t="shared" si="61"/>
        <v>158</v>
      </c>
      <c r="K219" s="9">
        <f>J219-F219</f>
        <v>0</v>
      </c>
      <c r="L219" s="8">
        <f>IF(F219="","NEW",K219/F219)</f>
        <v>0</v>
      </c>
      <c r="M219" s="253"/>
    </row>
    <row r="220" spans="1:13" s="255" customFormat="1" ht="15.75" customHeight="1" x14ac:dyDescent="0.35">
      <c r="A220" s="237"/>
      <c r="B220" s="231"/>
      <c r="C220" s="17"/>
      <c r="D220" s="43"/>
      <c r="E220" s="254"/>
      <c r="F220" s="43"/>
      <c r="G220" s="254"/>
      <c r="H220" s="43"/>
      <c r="I220" s="254"/>
      <c r="J220" s="43"/>
      <c r="K220" s="9"/>
      <c r="L220" s="8"/>
      <c r="M220" s="256"/>
    </row>
    <row r="221" spans="1:13" ht="18" thickBot="1" x14ac:dyDescent="0.45">
      <c r="A221" s="237"/>
      <c r="B221" s="455" t="s">
        <v>577</v>
      </c>
      <c r="C221" s="17"/>
      <c r="D221" s="43"/>
      <c r="E221" s="43"/>
      <c r="F221" s="43"/>
      <c r="G221" s="43"/>
      <c r="H221" s="43"/>
      <c r="I221" s="43"/>
      <c r="J221" s="43"/>
      <c r="K221" s="9"/>
      <c r="L221" s="239"/>
    </row>
    <row r="222" spans="1:13" ht="30.45" thickTop="1" x14ac:dyDescent="0.35">
      <c r="A222" s="237">
        <f>A219+1</f>
        <v>186</v>
      </c>
      <c r="B222" s="231" t="s">
        <v>1489</v>
      </c>
      <c r="C222" s="17" t="s">
        <v>11</v>
      </c>
      <c r="D222" s="43">
        <v>47</v>
      </c>
      <c r="E222" s="43"/>
      <c r="F222" s="43">
        <f>SUM(D222:E222)</f>
        <v>47</v>
      </c>
      <c r="G222" s="43"/>
      <c r="H222" s="43">
        <v>52</v>
      </c>
      <c r="I222" s="43"/>
      <c r="J222" s="43">
        <f t="shared" ref="J222" si="63">SUM(H222:I222)</f>
        <v>52</v>
      </c>
      <c r="K222" s="9">
        <f>J222-F222</f>
        <v>5</v>
      </c>
      <c r="L222" s="8">
        <f>IF(F222="","NEW",K222/F222)</f>
        <v>0.10638297872340426</v>
      </c>
      <c r="M222" s="251"/>
    </row>
    <row r="223" spans="1:13" ht="30" x14ac:dyDescent="0.35">
      <c r="A223" s="237">
        <f>A222+1</f>
        <v>187</v>
      </c>
      <c r="B223" s="231" t="s">
        <v>1548</v>
      </c>
      <c r="C223" s="17" t="s">
        <v>11</v>
      </c>
      <c r="D223" s="43"/>
      <c r="E223" s="43"/>
      <c r="F223" s="43"/>
      <c r="G223" s="43"/>
      <c r="H223" s="43">
        <v>25</v>
      </c>
      <c r="I223" s="43"/>
      <c r="J223" s="43">
        <f t="shared" ref="J223:J225" si="64">SUM(H223:I223)</f>
        <v>25</v>
      </c>
      <c r="K223" s="9">
        <f t="shared" ref="K223:K225" si="65">J223-F223</f>
        <v>25</v>
      </c>
      <c r="L223" s="8" t="str">
        <f t="shared" ref="L223:L225" si="66">IF(F223="","NEW",K223/F223)</f>
        <v>NEW</v>
      </c>
      <c r="M223" s="251"/>
    </row>
    <row r="224" spans="1:13" ht="30" x14ac:dyDescent="0.35">
      <c r="A224" s="237">
        <f t="shared" ref="A224:A225" si="67">A223+1</f>
        <v>188</v>
      </c>
      <c r="B224" s="231" t="s">
        <v>1490</v>
      </c>
      <c r="C224" s="17" t="s">
        <v>11</v>
      </c>
      <c r="D224" s="43">
        <v>33</v>
      </c>
      <c r="E224" s="43"/>
      <c r="F224" s="43">
        <f>SUM(D224:E224)</f>
        <v>33</v>
      </c>
      <c r="G224" s="43"/>
      <c r="H224" s="43">
        <v>36</v>
      </c>
      <c r="I224" s="43"/>
      <c r="J224" s="43">
        <f t="shared" si="64"/>
        <v>36</v>
      </c>
      <c r="K224" s="9">
        <f t="shared" si="65"/>
        <v>3</v>
      </c>
      <c r="L224" s="8">
        <f t="shared" si="66"/>
        <v>9.0909090909090912E-2</v>
      </c>
      <c r="M224" s="251"/>
    </row>
    <row r="225" spans="1:14" ht="15" x14ac:dyDescent="0.35">
      <c r="A225" s="237">
        <f t="shared" si="67"/>
        <v>189</v>
      </c>
      <c r="B225" s="231" t="s">
        <v>1491</v>
      </c>
      <c r="C225" s="17" t="s">
        <v>11</v>
      </c>
      <c r="D225" s="43"/>
      <c r="E225" s="43"/>
      <c r="F225" s="43"/>
      <c r="G225" s="43"/>
      <c r="H225" s="43">
        <v>10</v>
      </c>
      <c r="I225" s="43"/>
      <c r="J225" s="43">
        <f t="shared" si="64"/>
        <v>10</v>
      </c>
      <c r="K225" s="9">
        <f t="shared" si="65"/>
        <v>10</v>
      </c>
      <c r="L225" s="8" t="str">
        <f t="shared" si="66"/>
        <v>NEW</v>
      </c>
      <c r="M225" s="251"/>
    </row>
    <row r="226" spans="1:14" ht="16.75" thickBot="1" x14ac:dyDescent="0.4">
      <c r="A226" s="237"/>
      <c r="B226" s="454" t="s">
        <v>578</v>
      </c>
      <c r="C226" s="17"/>
      <c r="D226" s="43"/>
      <c r="E226" s="43"/>
      <c r="F226" s="43"/>
      <c r="G226" s="43"/>
      <c r="H226" s="43"/>
      <c r="I226" s="43"/>
      <c r="J226" s="43"/>
      <c r="K226" s="9"/>
      <c r="L226" s="8"/>
      <c r="M226" s="251"/>
    </row>
    <row r="227" spans="1:14" s="246" customFormat="1" ht="15" x14ac:dyDescent="0.35">
      <c r="A227" s="237">
        <f>A225+1</f>
        <v>190</v>
      </c>
      <c r="B227" s="231" t="s">
        <v>579</v>
      </c>
      <c r="C227" s="17" t="s">
        <v>11</v>
      </c>
      <c r="D227" s="43">
        <v>102</v>
      </c>
      <c r="E227" s="43"/>
      <c r="F227" s="43">
        <f t="shared" ref="F227:F228" si="68">SUM(D227:E227)</f>
        <v>102</v>
      </c>
      <c r="G227" s="43"/>
      <c r="H227" s="43">
        <v>112</v>
      </c>
      <c r="I227" s="43"/>
      <c r="J227" s="43">
        <f t="shared" ref="J227:J228" si="69">SUM(H227:I227)</f>
        <v>112</v>
      </c>
      <c r="K227" s="9">
        <f>J227-F227</f>
        <v>10</v>
      </c>
      <c r="L227" s="8">
        <f>IF(F227="","NEW",K227/F227)</f>
        <v>9.8039215686274508E-2</v>
      </c>
      <c r="M227" s="256"/>
    </row>
    <row r="228" spans="1:14" s="246" customFormat="1" ht="15" x14ac:dyDescent="0.35">
      <c r="A228" s="237">
        <f>A227+1</f>
        <v>191</v>
      </c>
      <c r="B228" s="231" t="s">
        <v>580</v>
      </c>
      <c r="C228" s="17" t="s">
        <v>11</v>
      </c>
      <c r="D228" s="43">
        <v>46</v>
      </c>
      <c r="E228" s="43"/>
      <c r="F228" s="43">
        <f t="shared" si="68"/>
        <v>46</v>
      </c>
      <c r="G228" s="43"/>
      <c r="H228" s="43">
        <v>51</v>
      </c>
      <c r="I228" s="43"/>
      <c r="J228" s="43">
        <f t="shared" si="69"/>
        <v>51</v>
      </c>
      <c r="K228" s="9">
        <f>J228-F228</f>
        <v>5</v>
      </c>
      <c r="L228" s="8">
        <f>IF(F228="","NEW",K228/F228)</f>
        <v>0.10869565217391304</v>
      </c>
      <c r="M228" s="256"/>
    </row>
    <row r="229" spans="1:14" ht="15" x14ac:dyDescent="0.35">
      <c r="A229" s="237">
        <f t="shared" ref="A229:A232" si="70">A228+1</f>
        <v>192</v>
      </c>
      <c r="B229" s="231" t="s">
        <v>581</v>
      </c>
      <c r="C229" s="17" t="s">
        <v>11</v>
      </c>
      <c r="D229" s="43"/>
      <c r="E229" s="43"/>
      <c r="F229" s="43"/>
      <c r="G229" s="43"/>
      <c r="H229" s="43"/>
      <c r="I229" s="43"/>
      <c r="J229" s="43"/>
      <c r="K229" s="9"/>
      <c r="L229" s="8"/>
      <c r="M229" s="258"/>
    </row>
    <row r="230" spans="1:14" ht="15" x14ac:dyDescent="0.35">
      <c r="A230" s="237">
        <f t="shared" si="70"/>
        <v>193</v>
      </c>
      <c r="B230" s="231" t="s">
        <v>582</v>
      </c>
      <c r="C230" s="17" t="s">
        <v>11</v>
      </c>
      <c r="D230" s="43">
        <v>7.5</v>
      </c>
      <c r="E230" s="43"/>
      <c r="F230" s="43">
        <f>SUM(D230:E230)</f>
        <v>7.5</v>
      </c>
      <c r="G230" s="43"/>
      <c r="H230" s="43">
        <v>7.65</v>
      </c>
      <c r="I230" s="43"/>
      <c r="J230" s="43">
        <f t="shared" ref="J230:J232" si="71">SUM(H230:I230)</f>
        <v>7.65</v>
      </c>
      <c r="K230" s="9">
        <f>J230-F230</f>
        <v>0.15000000000000036</v>
      </c>
      <c r="L230" s="8">
        <f>IF(F230="","NEW",K230/F230)</f>
        <v>2.0000000000000049E-2</v>
      </c>
      <c r="M230" s="251"/>
    </row>
    <row r="231" spans="1:14" ht="15" x14ac:dyDescent="0.35">
      <c r="A231" s="237">
        <f t="shared" si="70"/>
        <v>194</v>
      </c>
      <c r="B231" s="231" t="s">
        <v>583</v>
      </c>
      <c r="C231" s="17" t="s">
        <v>11</v>
      </c>
      <c r="D231" s="43">
        <v>12.75</v>
      </c>
      <c r="E231" s="43"/>
      <c r="F231" s="43">
        <f>SUM(D231:E231)</f>
        <v>12.75</v>
      </c>
      <c r="G231" s="43"/>
      <c r="H231" s="43">
        <v>13</v>
      </c>
      <c r="I231" s="43"/>
      <c r="J231" s="43">
        <f t="shared" si="71"/>
        <v>13</v>
      </c>
      <c r="K231" s="9">
        <f>J231-F231</f>
        <v>0.25</v>
      </c>
      <c r="L231" s="8">
        <f>IF(F231="","NEW",K231/F231)</f>
        <v>1.9607843137254902E-2</v>
      </c>
      <c r="M231" s="251"/>
    </row>
    <row r="232" spans="1:14" ht="15" x14ac:dyDescent="0.35">
      <c r="A232" s="237">
        <f t="shared" si="70"/>
        <v>195</v>
      </c>
      <c r="B232" s="231" t="s">
        <v>584</v>
      </c>
      <c r="C232" s="17" t="s">
        <v>11</v>
      </c>
      <c r="D232" s="43">
        <v>16.75</v>
      </c>
      <c r="E232" s="43"/>
      <c r="F232" s="43">
        <f>SUM(D232:E232)</f>
        <v>16.75</v>
      </c>
      <c r="G232" s="43"/>
      <c r="H232" s="43">
        <v>17.100000000000001</v>
      </c>
      <c r="I232" s="43"/>
      <c r="J232" s="43">
        <f t="shared" si="71"/>
        <v>17.100000000000001</v>
      </c>
      <c r="K232" s="9">
        <f>J232-F232</f>
        <v>0.35000000000000142</v>
      </c>
      <c r="L232" s="8">
        <f>IF(F232="","NEW",K232/F232)</f>
        <v>2.0895522388059785E-2</v>
      </c>
      <c r="M232" s="251"/>
    </row>
    <row r="233" spans="1:14" ht="15" x14ac:dyDescent="0.35">
      <c r="A233" s="237"/>
      <c r="B233" s="231"/>
      <c r="C233" s="17"/>
      <c r="D233" s="43"/>
      <c r="E233" s="43"/>
      <c r="F233" s="43"/>
      <c r="G233" s="43"/>
      <c r="H233" s="43"/>
      <c r="I233" s="43"/>
      <c r="J233" s="43"/>
      <c r="K233" s="9"/>
      <c r="L233" s="8"/>
      <c r="M233" s="251"/>
    </row>
    <row r="234" spans="1:14" ht="18" thickBot="1" x14ac:dyDescent="0.45">
      <c r="A234" s="237"/>
      <c r="B234" s="455" t="s">
        <v>585</v>
      </c>
      <c r="C234" s="17"/>
      <c r="D234" s="43"/>
      <c r="E234" s="43"/>
      <c r="F234" s="43"/>
      <c r="G234" s="43"/>
      <c r="H234" s="43"/>
      <c r="I234" s="43"/>
      <c r="J234" s="43"/>
      <c r="K234" s="9"/>
      <c r="L234" s="239"/>
      <c r="M234" s="258"/>
    </row>
    <row r="235" spans="1:14" ht="15.45" thickTop="1" x14ac:dyDescent="0.35">
      <c r="A235" s="237">
        <f>+A232+1</f>
        <v>196</v>
      </c>
      <c r="B235" s="231" t="s">
        <v>586</v>
      </c>
      <c r="C235" s="17" t="s">
        <v>11</v>
      </c>
      <c r="D235" s="43">
        <v>6.8</v>
      </c>
      <c r="E235" s="43"/>
      <c r="F235" s="43">
        <f t="shared" ref="F235:F239" si="72">SUM(D235:E235)</f>
        <v>6.8</v>
      </c>
      <c r="G235" s="43"/>
      <c r="H235" s="43">
        <v>5.67</v>
      </c>
      <c r="I235" s="43">
        <f t="shared" ref="I235:I239" si="73">ROUND(H235*0.2,2)</f>
        <v>1.1299999999999999</v>
      </c>
      <c r="J235" s="43">
        <f t="shared" ref="J235:J239" si="74">SUM(H235:I235)</f>
        <v>6.8</v>
      </c>
      <c r="K235" s="9">
        <f t="shared" ref="K235:K239" si="75">J235-F235</f>
        <v>0</v>
      </c>
      <c r="L235" s="8">
        <f t="shared" ref="L235:L239" si="76">IF(F235="","NEW",K235/F235)</f>
        <v>0</v>
      </c>
      <c r="M235" s="251"/>
    </row>
    <row r="236" spans="1:14" ht="15" x14ac:dyDescent="0.35">
      <c r="A236" s="237">
        <f t="shared" ref="A236:A240" si="77">+A235+1</f>
        <v>197</v>
      </c>
      <c r="B236" s="231" t="s">
        <v>587</v>
      </c>
      <c r="C236" s="17" t="s">
        <v>11</v>
      </c>
      <c r="D236" s="43">
        <v>4.5999999999999996</v>
      </c>
      <c r="E236" s="43"/>
      <c r="F236" s="43">
        <f t="shared" si="72"/>
        <v>4.5999999999999996</v>
      </c>
      <c r="G236" s="43"/>
      <c r="H236" s="43">
        <v>3.83</v>
      </c>
      <c r="I236" s="43">
        <f t="shared" si="73"/>
        <v>0.77</v>
      </c>
      <c r="J236" s="43">
        <f t="shared" si="74"/>
        <v>4.5999999999999996</v>
      </c>
      <c r="K236" s="9">
        <f t="shared" si="75"/>
        <v>0</v>
      </c>
      <c r="L236" s="8">
        <f t="shared" si="76"/>
        <v>0</v>
      </c>
      <c r="M236" s="251"/>
    </row>
    <row r="237" spans="1:14" s="246" customFormat="1" ht="15" x14ac:dyDescent="0.35">
      <c r="A237" s="40">
        <f t="shared" si="77"/>
        <v>198</v>
      </c>
      <c r="B237" s="231" t="s">
        <v>588</v>
      </c>
      <c r="C237" s="17" t="s">
        <v>11</v>
      </c>
      <c r="D237" s="43">
        <v>21</v>
      </c>
      <c r="E237" s="43"/>
      <c r="F237" s="43">
        <f t="shared" si="72"/>
        <v>21</v>
      </c>
      <c r="G237" s="43"/>
      <c r="H237" s="43">
        <v>17.5</v>
      </c>
      <c r="I237" s="43">
        <f t="shared" si="73"/>
        <v>3.5</v>
      </c>
      <c r="J237" s="43">
        <f t="shared" si="74"/>
        <v>21</v>
      </c>
      <c r="K237" s="9">
        <f t="shared" si="75"/>
        <v>0</v>
      </c>
      <c r="L237" s="8">
        <f t="shared" si="76"/>
        <v>0</v>
      </c>
      <c r="M237" s="251"/>
      <c r="N237" s="39"/>
    </row>
    <row r="238" spans="1:14" s="246" customFormat="1" ht="15" x14ac:dyDescent="0.35">
      <c r="A238" s="40">
        <f t="shared" si="77"/>
        <v>199</v>
      </c>
      <c r="B238" s="231" t="s">
        <v>589</v>
      </c>
      <c r="C238" s="17" t="s">
        <v>11</v>
      </c>
      <c r="D238" s="43">
        <v>5.3</v>
      </c>
      <c r="E238" s="43"/>
      <c r="F238" s="43">
        <f t="shared" si="72"/>
        <v>5.3</v>
      </c>
      <c r="G238" s="43"/>
      <c r="H238" s="43">
        <v>4.42</v>
      </c>
      <c r="I238" s="43">
        <f t="shared" si="73"/>
        <v>0.88</v>
      </c>
      <c r="J238" s="43">
        <f t="shared" si="74"/>
        <v>5.3</v>
      </c>
      <c r="K238" s="9">
        <f t="shared" si="75"/>
        <v>0</v>
      </c>
      <c r="L238" s="8">
        <f t="shared" si="76"/>
        <v>0</v>
      </c>
      <c r="M238" s="251"/>
      <c r="N238" s="39"/>
    </row>
    <row r="239" spans="1:14" ht="15" x14ac:dyDescent="0.35">
      <c r="A239" s="40">
        <f t="shared" si="77"/>
        <v>200</v>
      </c>
      <c r="B239" s="231" t="s">
        <v>590</v>
      </c>
      <c r="C239" s="17" t="s">
        <v>11</v>
      </c>
      <c r="D239" s="43">
        <v>3</v>
      </c>
      <c r="E239" s="43"/>
      <c r="F239" s="43">
        <f t="shared" si="72"/>
        <v>3</v>
      </c>
      <c r="G239" s="43"/>
      <c r="H239" s="43">
        <v>2.5</v>
      </c>
      <c r="I239" s="43">
        <f t="shared" si="73"/>
        <v>0.5</v>
      </c>
      <c r="J239" s="43">
        <f t="shared" si="74"/>
        <v>3</v>
      </c>
      <c r="K239" s="9">
        <f t="shared" si="75"/>
        <v>0</v>
      </c>
      <c r="L239" s="8">
        <f t="shared" si="76"/>
        <v>0</v>
      </c>
      <c r="M239" s="251"/>
    </row>
    <row r="240" spans="1:14" ht="15" x14ac:dyDescent="0.35">
      <c r="A240" s="40">
        <f t="shared" si="77"/>
        <v>201</v>
      </c>
      <c r="B240" s="231" t="s">
        <v>591</v>
      </c>
      <c r="C240" s="17" t="s">
        <v>11</v>
      </c>
      <c r="D240" s="622" t="s">
        <v>592</v>
      </c>
      <c r="E240" s="623"/>
      <c r="F240" s="624"/>
      <c r="G240" s="259"/>
      <c r="H240" s="622" t="s">
        <v>592</v>
      </c>
      <c r="I240" s="623"/>
      <c r="J240" s="624"/>
      <c r="K240" s="9"/>
      <c r="L240" s="8"/>
      <c r="M240" s="251"/>
    </row>
    <row r="241" spans="1:13" s="246" customFormat="1" ht="15" x14ac:dyDescent="0.35">
      <c r="A241" s="237" t="s">
        <v>495</v>
      </c>
      <c r="B241" s="231"/>
      <c r="C241" s="17"/>
      <c r="D241" s="43"/>
      <c r="E241" s="43"/>
      <c r="F241" s="43"/>
      <c r="G241" s="43"/>
      <c r="H241" s="259"/>
      <c r="I241" s="259"/>
      <c r="J241" s="259"/>
      <c r="K241" s="9"/>
      <c r="L241" s="8"/>
      <c r="M241" s="251"/>
    </row>
    <row r="242" spans="1:13" s="246" customFormat="1" ht="18" thickBot="1" x14ac:dyDescent="0.45">
      <c r="A242" s="260"/>
      <c r="B242" s="455" t="s">
        <v>593</v>
      </c>
      <c r="C242" s="17"/>
      <c r="D242" s="43"/>
      <c r="E242" s="43"/>
      <c r="F242" s="43"/>
      <c r="G242" s="43"/>
      <c r="H242" s="43"/>
      <c r="I242" s="43"/>
      <c r="J242" s="43"/>
      <c r="K242" s="9"/>
      <c r="L242" s="239"/>
      <c r="M242" s="261"/>
    </row>
    <row r="243" spans="1:13" ht="15" customHeight="1" thickTop="1" x14ac:dyDescent="0.35">
      <c r="A243" s="237">
        <f>A240+1</f>
        <v>202</v>
      </c>
      <c r="B243" s="231" t="s">
        <v>594</v>
      </c>
      <c r="C243" s="17" t="s">
        <v>11</v>
      </c>
      <c r="D243" s="616" t="s">
        <v>120</v>
      </c>
      <c r="E243" s="617"/>
      <c r="F243" s="618"/>
      <c r="G243" s="262"/>
      <c r="H243" s="616" t="s">
        <v>120</v>
      </c>
      <c r="I243" s="617"/>
      <c r="J243" s="618"/>
      <c r="K243" s="9"/>
      <c r="L243" s="8"/>
      <c r="M243" s="251"/>
    </row>
    <row r="244" spans="1:13" ht="15" x14ac:dyDescent="0.35">
      <c r="A244" s="237">
        <f>A243+1</f>
        <v>203</v>
      </c>
      <c r="B244" s="231" t="s">
        <v>595</v>
      </c>
      <c r="C244" s="17" t="s">
        <v>11</v>
      </c>
      <c r="D244" s="622" t="s">
        <v>592</v>
      </c>
      <c r="E244" s="623"/>
      <c r="F244" s="624"/>
      <c r="G244" s="259"/>
      <c r="H244" s="622" t="s">
        <v>592</v>
      </c>
      <c r="I244" s="623"/>
      <c r="J244" s="624"/>
      <c r="K244" s="9"/>
      <c r="L244" s="8"/>
      <c r="M244" s="263"/>
    </row>
    <row r="245" spans="1:13" ht="15" x14ac:dyDescent="0.35">
      <c r="A245" s="237">
        <f>A244+1</f>
        <v>204</v>
      </c>
      <c r="B245" s="231" t="s">
        <v>596</v>
      </c>
      <c r="C245" s="17" t="s">
        <v>11</v>
      </c>
      <c r="D245" s="259">
        <v>66.3</v>
      </c>
      <c r="E245" s="43">
        <f>ROUND(D245*0.2,2)</f>
        <v>13.26</v>
      </c>
      <c r="F245" s="43">
        <f>SUM(D245:E245)</f>
        <v>79.56</v>
      </c>
      <c r="G245" s="259"/>
      <c r="H245" s="43">
        <v>66.3</v>
      </c>
      <c r="I245" s="43">
        <f>ROUND(H245*0.2,2)</f>
        <v>13.26</v>
      </c>
      <c r="J245" s="43">
        <f t="shared" ref="J245" si="78">SUM(H245:I245)</f>
        <v>79.56</v>
      </c>
      <c r="K245" s="9">
        <f>J245-F245</f>
        <v>0</v>
      </c>
      <c r="L245" s="8">
        <f>IF(F245="","NEW",K245/F245)</f>
        <v>0</v>
      </c>
      <c r="M245" s="263"/>
    </row>
    <row r="246" spans="1:13" ht="15" x14ac:dyDescent="0.35">
      <c r="A246" s="237">
        <f t="shared" ref="A246:A247" si="79">A245+1</f>
        <v>205</v>
      </c>
      <c r="B246" s="231" t="s">
        <v>1492</v>
      </c>
      <c r="C246" s="17" t="s">
        <v>11</v>
      </c>
      <c r="D246" s="526"/>
      <c r="E246" s="527"/>
      <c r="F246" s="528"/>
      <c r="G246" s="259"/>
      <c r="H246" s="265">
        <v>159</v>
      </c>
      <c r="I246" s="527"/>
      <c r="J246" s="43">
        <f t="shared" ref="J246" si="80">SUM(H246:I246)</f>
        <v>159</v>
      </c>
      <c r="K246" s="9">
        <f>J246-F246</f>
        <v>159</v>
      </c>
      <c r="L246" s="8" t="str">
        <f>IF(F246="","NEW",K246/F246)</f>
        <v>NEW</v>
      </c>
      <c r="M246" s="263"/>
    </row>
    <row r="247" spans="1:13" ht="15" x14ac:dyDescent="0.35">
      <c r="A247" s="237">
        <f t="shared" si="79"/>
        <v>206</v>
      </c>
      <c r="B247" s="231" t="s">
        <v>597</v>
      </c>
      <c r="C247" s="17" t="s">
        <v>11</v>
      </c>
      <c r="D247" s="622" t="s">
        <v>598</v>
      </c>
      <c r="E247" s="623"/>
      <c r="F247" s="624"/>
      <c r="G247" s="259"/>
      <c r="H247" s="622" t="s">
        <v>598</v>
      </c>
      <c r="I247" s="623"/>
      <c r="J247" s="624"/>
      <c r="K247" s="9"/>
      <c r="L247" s="8"/>
      <c r="M247" s="263"/>
    </row>
    <row r="248" spans="1:13" ht="15.75" customHeight="1" x14ac:dyDescent="0.35">
      <c r="A248" s="237"/>
      <c r="B248" s="231"/>
      <c r="C248" s="17"/>
      <c r="D248" s="259"/>
      <c r="E248" s="259"/>
      <c r="F248" s="259"/>
      <c r="G248" s="259"/>
      <c r="H248" s="259"/>
      <c r="I248" s="43"/>
      <c r="J248" s="259"/>
      <c r="K248" s="9"/>
      <c r="L248" s="8"/>
      <c r="M248" s="263"/>
    </row>
    <row r="249" spans="1:13" ht="18" thickBot="1" x14ac:dyDescent="0.4">
      <c r="A249" s="237"/>
      <c r="B249" s="434" t="s">
        <v>599</v>
      </c>
      <c r="C249" s="17"/>
      <c r="D249" s="259"/>
      <c r="E249" s="259"/>
      <c r="F249" s="43"/>
      <c r="G249" s="259"/>
      <c r="H249" s="259"/>
      <c r="I249" s="259"/>
      <c r="J249" s="43"/>
      <c r="K249" s="9"/>
      <c r="L249" s="8"/>
      <c r="M249" s="264"/>
    </row>
    <row r="250" spans="1:13" ht="15.45" thickTop="1" x14ac:dyDescent="0.35">
      <c r="A250" s="237">
        <f>+A247+1</f>
        <v>207</v>
      </c>
      <c r="B250" s="231" t="s">
        <v>1493</v>
      </c>
      <c r="C250" s="17" t="s">
        <v>11</v>
      </c>
      <c r="D250" s="43">
        <v>130</v>
      </c>
      <c r="E250" s="254"/>
      <c r="F250" s="43">
        <f>SUM(D250:E250)</f>
        <v>130</v>
      </c>
      <c r="G250" s="254"/>
      <c r="H250" s="43">
        <v>130</v>
      </c>
      <c r="I250" s="43"/>
      <c r="J250" s="43">
        <f t="shared" ref="J250:J254" si="81">SUM(H250:I250)</f>
        <v>130</v>
      </c>
      <c r="K250" s="9">
        <f>J250-F250</f>
        <v>0</v>
      </c>
      <c r="L250" s="8">
        <f>IF(F250="","NEW",K250/F250)</f>
        <v>0</v>
      </c>
      <c r="M250" s="251"/>
    </row>
    <row r="251" spans="1:13" ht="15" x14ac:dyDescent="0.35">
      <c r="A251" s="237">
        <f>+A250+1</f>
        <v>208</v>
      </c>
      <c r="B251" s="231" t="s">
        <v>1494</v>
      </c>
      <c r="C251" s="17" t="s">
        <v>11</v>
      </c>
      <c r="D251" s="43">
        <v>65</v>
      </c>
      <c r="E251" s="254"/>
      <c r="F251" s="43">
        <f>SUM(D251:E251)</f>
        <v>65</v>
      </c>
      <c r="G251" s="254"/>
      <c r="H251" s="43">
        <v>71</v>
      </c>
      <c r="I251" s="43"/>
      <c r="J251" s="43">
        <f t="shared" si="81"/>
        <v>71</v>
      </c>
      <c r="K251" s="9">
        <f>J251-F251</f>
        <v>6</v>
      </c>
      <c r="L251" s="8">
        <f>IF(F251="","NEW",K251/F251)</f>
        <v>9.2307692307692313E-2</v>
      </c>
      <c r="M251" s="251"/>
    </row>
    <row r="252" spans="1:13" ht="15" x14ac:dyDescent="0.35">
      <c r="A252" s="237">
        <f t="shared" ref="A252:A260" si="82">+A251+1</f>
        <v>209</v>
      </c>
      <c r="B252" s="231" t="s">
        <v>1495</v>
      </c>
      <c r="C252" s="17"/>
      <c r="D252" s="43"/>
      <c r="E252" s="254"/>
      <c r="F252" s="43"/>
      <c r="G252" s="254"/>
      <c r="H252" s="43">
        <v>150</v>
      </c>
      <c r="I252" s="43"/>
      <c r="J252" s="43">
        <f t="shared" ref="J252:J253" si="83">SUM(H252:I252)</f>
        <v>150</v>
      </c>
      <c r="K252" s="9">
        <f t="shared" ref="K252:K253" si="84">J252-F252</f>
        <v>150</v>
      </c>
      <c r="L252" s="8" t="str">
        <f t="shared" ref="L252:L253" si="85">IF(F252="","NEW",K252/F252)</f>
        <v>NEW</v>
      </c>
      <c r="M252" s="251"/>
    </row>
    <row r="253" spans="1:13" ht="15" x14ac:dyDescent="0.35">
      <c r="A253" s="237">
        <f t="shared" si="82"/>
        <v>210</v>
      </c>
      <c r="B253" s="231" t="s">
        <v>1496</v>
      </c>
      <c r="C253" s="17"/>
      <c r="D253" s="43"/>
      <c r="E253" s="254"/>
      <c r="F253" s="43"/>
      <c r="G253" s="254"/>
      <c r="H253" s="43" t="s">
        <v>1498</v>
      </c>
      <c r="I253" s="43"/>
      <c r="J253" s="43">
        <f t="shared" si="83"/>
        <v>0</v>
      </c>
      <c r="K253" s="9">
        <f t="shared" si="84"/>
        <v>0</v>
      </c>
      <c r="L253" s="8" t="str">
        <f t="shared" si="85"/>
        <v>NEW</v>
      </c>
      <c r="M253" s="251"/>
    </row>
    <row r="254" spans="1:13" s="246" customFormat="1" ht="15" x14ac:dyDescent="0.35">
      <c r="A254" s="237">
        <f t="shared" si="82"/>
        <v>211</v>
      </c>
      <c r="B254" s="231" t="s">
        <v>1497</v>
      </c>
      <c r="C254" s="17" t="s">
        <v>11</v>
      </c>
      <c r="D254" s="43">
        <v>160</v>
      </c>
      <c r="E254" s="43"/>
      <c r="F254" s="43">
        <f>SUM(D254:E254)</f>
        <v>160</v>
      </c>
      <c r="G254" s="43"/>
      <c r="H254" s="43">
        <v>175</v>
      </c>
      <c r="I254" s="43"/>
      <c r="J254" s="43">
        <f t="shared" si="81"/>
        <v>175</v>
      </c>
      <c r="K254" s="9">
        <f>J254-F254</f>
        <v>15</v>
      </c>
      <c r="L254" s="8">
        <f>IF(F254="","NEW",K254/F254)</f>
        <v>9.375E-2</v>
      </c>
      <c r="M254" s="251"/>
    </row>
    <row r="255" spans="1:13" s="246" customFormat="1" ht="15" customHeight="1" x14ac:dyDescent="0.35">
      <c r="A255" s="237">
        <f t="shared" si="82"/>
        <v>212</v>
      </c>
      <c r="B255" s="231" t="s">
        <v>600</v>
      </c>
      <c r="C255" s="17" t="s">
        <v>11</v>
      </c>
      <c r="D255" s="616" t="s">
        <v>601</v>
      </c>
      <c r="E255" s="617"/>
      <c r="F255" s="618"/>
      <c r="G255" s="259"/>
      <c r="H255" s="616" t="s">
        <v>1499</v>
      </c>
      <c r="I255" s="617"/>
      <c r="J255" s="618"/>
      <c r="K255" s="9"/>
      <c r="L255" s="8"/>
      <c r="M255" s="264"/>
    </row>
    <row r="256" spans="1:13" s="246" customFormat="1" ht="15" customHeight="1" x14ac:dyDescent="0.35">
      <c r="A256" s="237">
        <f t="shared" si="82"/>
        <v>213</v>
      </c>
      <c r="B256" s="231" t="s">
        <v>602</v>
      </c>
      <c r="C256" s="17" t="s">
        <v>11</v>
      </c>
      <c r="D256" s="43">
        <v>195</v>
      </c>
      <c r="E256" s="254"/>
      <c r="F256" s="43">
        <f>SUM(D256:E256)</f>
        <v>195</v>
      </c>
      <c r="G256" s="43"/>
      <c r="H256" s="43">
        <v>215</v>
      </c>
      <c r="I256" s="43"/>
      <c r="J256" s="43">
        <f t="shared" ref="J256:J259" si="86">SUM(H256:I256)</f>
        <v>215</v>
      </c>
      <c r="K256" s="9">
        <f>J256-F256</f>
        <v>20</v>
      </c>
      <c r="L256" s="8">
        <f>IF(F256="","NEW",K256/F256)</f>
        <v>0.10256410256410256</v>
      </c>
      <c r="M256" s="251"/>
    </row>
    <row r="257" spans="1:13" s="246" customFormat="1" ht="15" customHeight="1" x14ac:dyDescent="0.35">
      <c r="A257" s="237">
        <f t="shared" si="82"/>
        <v>214</v>
      </c>
      <c r="B257" s="231" t="s">
        <v>1500</v>
      </c>
      <c r="C257" s="17"/>
      <c r="D257" s="43"/>
      <c r="E257" s="254"/>
      <c r="F257" s="43"/>
      <c r="G257" s="43"/>
      <c r="H257" s="43"/>
      <c r="I257" s="43"/>
      <c r="J257" s="43"/>
      <c r="K257" s="9"/>
      <c r="L257" s="8"/>
      <c r="M257" s="251"/>
    </row>
    <row r="258" spans="1:13" s="246" customFormat="1" ht="15" customHeight="1" x14ac:dyDescent="0.35">
      <c r="A258" s="237">
        <f t="shared" si="82"/>
        <v>215</v>
      </c>
      <c r="B258" s="231" t="s">
        <v>603</v>
      </c>
      <c r="C258" s="17" t="s">
        <v>11</v>
      </c>
      <c r="D258" s="43">
        <v>425</v>
      </c>
      <c r="E258" s="254"/>
      <c r="F258" s="43">
        <f>SUM(D258:E258)</f>
        <v>425</v>
      </c>
      <c r="G258" s="43"/>
      <c r="H258" s="43">
        <v>200</v>
      </c>
      <c r="I258" s="43"/>
      <c r="J258" s="43">
        <f t="shared" si="86"/>
        <v>200</v>
      </c>
      <c r="K258" s="9">
        <f>J258-F258</f>
        <v>-225</v>
      </c>
      <c r="L258" s="8">
        <f>IF(F258="","NEW",K258/F258)</f>
        <v>-0.52941176470588236</v>
      </c>
      <c r="M258" s="251"/>
    </row>
    <row r="259" spans="1:13" s="246" customFormat="1" ht="15" customHeight="1" x14ac:dyDescent="0.35">
      <c r="A259" s="237">
        <f t="shared" si="82"/>
        <v>216</v>
      </c>
      <c r="B259" s="231" t="s">
        <v>604</v>
      </c>
      <c r="C259" s="17" t="s">
        <v>11</v>
      </c>
      <c r="D259" s="43">
        <v>5.0999999999999996</v>
      </c>
      <c r="E259" s="254"/>
      <c r="F259" s="43">
        <f>SUM(D259:E259)</f>
        <v>5.0999999999999996</v>
      </c>
      <c r="G259" s="43"/>
      <c r="H259" s="43">
        <v>5.5</v>
      </c>
      <c r="I259" s="43"/>
      <c r="J259" s="43">
        <f t="shared" si="86"/>
        <v>5.5</v>
      </c>
      <c r="K259" s="9">
        <f>J259-F259</f>
        <v>0.40000000000000036</v>
      </c>
      <c r="L259" s="8">
        <f>IF(F259="","NEW",K259/F259)</f>
        <v>7.8431372549019676E-2</v>
      </c>
      <c r="M259" s="251"/>
    </row>
    <row r="260" spans="1:13" s="246" customFormat="1" ht="15" customHeight="1" x14ac:dyDescent="0.35">
      <c r="A260" s="237">
        <f t="shared" si="82"/>
        <v>217</v>
      </c>
      <c r="B260" s="231" t="s">
        <v>1501</v>
      </c>
      <c r="C260" s="17" t="s">
        <v>11</v>
      </c>
      <c r="D260" s="43"/>
      <c r="E260" s="254"/>
      <c r="F260" s="43"/>
      <c r="G260" s="43"/>
      <c r="H260" s="43">
        <v>5</v>
      </c>
      <c r="I260" s="43"/>
      <c r="J260" s="43">
        <f t="shared" ref="J260" si="87">SUM(H260:I260)</f>
        <v>5</v>
      </c>
      <c r="K260" s="9">
        <f>J260-F260</f>
        <v>5</v>
      </c>
      <c r="L260" s="8" t="str">
        <f>IF(F260="","NEW",K260/F260)</f>
        <v>NEW</v>
      </c>
      <c r="M260" s="251"/>
    </row>
    <row r="261" spans="1:13" s="246" customFormat="1" ht="15" customHeight="1" x14ac:dyDescent="0.35">
      <c r="A261" s="237"/>
      <c r="B261" s="231"/>
      <c r="C261" s="17"/>
      <c r="D261" s="43"/>
      <c r="E261" s="254"/>
      <c r="F261" s="43"/>
      <c r="G261" s="43"/>
      <c r="H261" s="43"/>
      <c r="I261" s="43"/>
      <c r="J261" s="43"/>
      <c r="K261" s="9"/>
      <c r="L261" s="8"/>
      <c r="M261" s="251"/>
    </row>
    <row r="262" spans="1:13" ht="18" thickBot="1" x14ac:dyDescent="0.4">
      <c r="A262" s="237"/>
      <c r="B262" s="434" t="s">
        <v>605</v>
      </c>
      <c r="C262" s="17"/>
      <c r="D262" s="43"/>
      <c r="E262" s="254"/>
      <c r="F262" s="43"/>
      <c r="G262" s="43"/>
      <c r="H262" s="43"/>
      <c r="I262" s="254"/>
      <c r="J262" s="43"/>
      <c r="K262" s="9"/>
      <c r="L262" s="8"/>
      <c r="M262" s="251"/>
    </row>
    <row r="263" spans="1:13" ht="15.45" thickTop="1" x14ac:dyDescent="0.35">
      <c r="A263" s="237">
        <f>+A260+1</f>
        <v>218</v>
      </c>
      <c r="B263" s="231" t="s">
        <v>606</v>
      </c>
      <c r="C263" s="17" t="s">
        <v>11</v>
      </c>
      <c r="D263" s="43">
        <v>68</v>
      </c>
      <c r="E263" s="254"/>
      <c r="F263" s="43">
        <f t="shared" ref="F263:F267" si="88">SUM(D263:E263)</f>
        <v>68</v>
      </c>
      <c r="G263" s="43"/>
      <c r="H263" s="43">
        <v>74</v>
      </c>
      <c r="I263" s="43"/>
      <c r="J263" s="43">
        <f t="shared" ref="J263:J267" si="89">SUM(H263:I263)</f>
        <v>74</v>
      </c>
      <c r="K263" s="9">
        <f t="shared" ref="K263:K267" si="90">J263-F263</f>
        <v>6</v>
      </c>
      <c r="L263" s="8">
        <f t="shared" ref="L263:L267" si="91">IF(F263="","NEW",K263/F263)</f>
        <v>8.8235294117647065E-2</v>
      </c>
      <c r="M263" s="251"/>
    </row>
    <row r="264" spans="1:13" ht="15" x14ac:dyDescent="0.35">
      <c r="A264" s="237">
        <f>+A263+1</f>
        <v>219</v>
      </c>
      <c r="B264" s="231" t="s">
        <v>607</v>
      </c>
      <c r="C264" s="17" t="s">
        <v>11</v>
      </c>
      <c r="D264" s="43">
        <v>34</v>
      </c>
      <c r="E264" s="254"/>
      <c r="F264" s="43">
        <f t="shared" si="88"/>
        <v>34</v>
      </c>
      <c r="G264" s="43"/>
      <c r="H264" s="43">
        <v>37</v>
      </c>
      <c r="I264" s="43"/>
      <c r="J264" s="43">
        <f t="shared" si="89"/>
        <v>37</v>
      </c>
      <c r="K264" s="9">
        <f t="shared" si="90"/>
        <v>3</v>
      </c>
      <c r="L264" s="8">
        <f t="shared" si="91"/>
        <v>8.8235294117647065E-2</v>
      </c>
      <c r="M264" s="251"/>
    </row>
    <row r="265" spans="1:13" ht="15" x14ac:dyDescent="0.35">
      <c r="A265" s="237">
        <f>+A264+1</f>
        <v>220</v>
      </c>
      <c r="B265" s="231" t="s">
        <v>608</v>
      </c>
      <c r="C265" s="17" t="s">
        <v>11</v>
      </c>
      <c r="D265" s="43">
        <v>33.75</v>
      </c>
      <c r="E265" s="254"/>
      <c r="F265" s="43">
        <f t="shared" si="88"/>
        <v>33.75</v>
      </c>
      <c r="G265" s="43"/>
      <c r="H265" s="43">
        <v>37</v>
      </c>
      <c r="I265" s="43"/>
      <c r="J265" s="43">
        <f t="shared" si="89"/>
        <v>37</v>
      </c>
      <c r="K265" s="9">
        <f t="shared" si="90"/>
        <v>3.25</v>
      </c>
      <c r="L265" s="8">
        <f t="shared" si="91"/>
        <v>9.6296296296296297E-2</v>
      </c>
      <c r="M265" s="251"/>
    </row>
    <row r="266" spans="1:13" ht="15" x14ac:dyDescent="0.35">
      <c r="A266" s="237">
        <f t="shared" ref="A266:A267" si="92">+A265+1</f>
        <v>221</v>
      </c>
      <c r="B266" s="231" t="s">
        <v>609</v>
      </c>
      <c r="C266" s="17" t="s">
        <v>11</v>
      </c>
      <c r="D266" s="43">
        <v>100</v>
      </c>
      <c r="E266" s="254"/>
      <c r="F266" s="43">
        <f t="shared" si="88"/>
        <v>100</v>
      </c>
      <c r="G266" s="43"/>
      <c r="H266" s="43">
        <v>110</v>
      </c>
      <c r="I266" s="43"/>
      <c r="J266" s="43">
        <f t="shared" si="89"/>
        <v>110</v>
      </c>
      <c r="K266" s="9">
        <f t="shared" si="90"/>
        <v>10</v>
      </c>
      <c r="L266" s="8">
        <f t="shared" si="91"/>
        <v>0.1</v>
      </c>
      <c r="M266" s="251"/>
    </row>
    <row r="267" spans="1:13" ht="15" x14ac:dyDescent="0.35">
      <c r="A267" s="237">
        <f t="shared" si="92"/>
        <v>222</v>
      </c>
      <c r="B267" s="231" t="s">
        <v>610</v>
      </c>
      <c r="C267" s="17" t="s">
        <v>11</v>
      </c>
      <c r="D267" s="43">
        <v>1.5</v>
      </c>
      <c r="E267" s="254"/>
      <c r="F267" s="43">
        <f t="shared" si="88"/>
        <v>1.5</v>
      </c>
      <c r="G267" s="43"/>
      <c r="H267" s="43">
        <v>1.5</v>
      </c>
      <c r="I267" s="43"/>
      <c r="J267" s="43">
        <f t="shared" si="89"/>
        <v>1.5</v>
      </c>
      <c r="K267" s="9">
        <f t="shared" si="90"/>
        <v>0</v>
      </c>
      <c r="L267" s="8">
        <f t="shared" si="91"/>
        <v>0</v>
      </c>
      <c r="M267" s="251"/>
    </row>
    <row r="268" spans="1:13" ht="15" x14ac:dyDescent="0.35">
      <c r="A268" s="237"/>
      <c r="B268" s="231"/>
      <c r="C268" s="17"/>
      <c r="D268" s="43"/>
      <c r="E268" s="254"/>
      <c r="F268" s="43"/>
      <c r="G268" s="43"/>
      <c r="H268" s="43"/>
      <c r="I268" s="254"/>
      <c r="J268" s="43"/>
      <c r="K268" s="9"/>
      <c r="L268" s="8"/>
      <c r="M268" s="251"/>
    </row>
    <row r="269" spans="1:13" s="246" customFormat="1" ht="18" thickBot="1" x14ac:dyDescent="0.4">
      <c r="A269" s="260"/>
      <c r="B269" s="434" t="s">
        <v>611</v>
      </c>
      <c r="C269" s="17"/>
      <c r="D269" s="265"/>
      <c r="E269" s="43"/>
      <c r="F269" s="43"/>
      <c r="G269" s="43"/>
      <c r="H269" s="43"/>
      <c r="I269" s="43"/>
      <c r="J269" s="43"/>
      <c r="K269" s="9"/>
      <c r="L269" s="239"/>
      <c r="M269" s="261"/>
    </row>
    <row r="270" spans="1:13" ht="15.45" thickTop="1" x14ac:dyDescent="0.35">
      <c r="A270" s="237">
        <f>+A267+1</f>
        <v>223</v>
      </c>
      <c r="B270" s="231" t="s">
        <v>612</v>
      </c>
      <c r="C270" s="17" t="s">
        <v>11</v>
      </c>
      <c r="D270" s="616" t="s">
        <v>613</v>
      </c>
      <c r="E270" s="617"/>
      <c r="F270" s="618"/>
      <c r="G270" s="262"/>
      <c r="H270" s="616" t="s">
        <v>613</v>
      </c>
      <c r="I270" s="617"/>
      <c r="J270" s="618"/>
      <c r="K270" s="9"/>
      <c r="L270" s="8"/>
      <c r="M270" s="263"/>
    </row>
    <row r="271" spans="1:13" ht="15" x14ac:dyDescent="0.35">
      <c r="A271" s="40">
        <f>+A270+1</f>
        <v>224</v>
      </c>
      <c r="B271" s="231" t="s">
        <v>614</v>
      </c>
      <c r="C271" s="17" t="s">
        <v>11</v>
      </c>
      <c r="D271" s="616" t="s">
        <v>613</v>
      </c>
      <c r="E271" s="617"/>
      <c r="F271" s="618"/>
      <c r="G271" s="262"/>
      <c r="H271" s="616" t="s">
        <v>613</v>
      </c>
      <c r="I271" s="617"/>
      <c r="J271" s="618"/>
      <c r="K271" s="9"/>
      <c r="L271" s="8"/>
      <c r="M271" s="263"/>
    </row>
    <row r="272" spans="1:13" ht="15" x14ac:dyDescent="0.35">
      <c r="A272" s="237" t="s">
        <v>495</v>
      </c>
      <c r="B272" s="231"/>
      <c r="C272" s="17"/>
      <c r="D272" s="43"/>
      <c r="E272" s="43"/>
      <c r="F272" s="43"/>
      <c r="G272" s="43"/>
      <c r="H272" s="43"/>
      <c r="I272" s="43"/>
      <c r="J272" s="43"/>
      <c r="K272" s="9"/>
      <c r="L272" s="8"/>
      <c r="M272" s="256"/>
    </row>
    <row r="273" spans="1:13" ht="18" thickBot="1" x14ac:dyDescent="0.4">
      <c r="A273" s="237"/>
      <c r="B273" s="458" t="s">
        <v>615</v>
      </c>
      <c r="C273" s="17"/>
      <c r="D273" s="43"/>
      <c r="E273" s="43"/>
      <c r="F273" s="43"/>
      <c r="G273" s="43"/>
      <c r="H273" s="43"/>
      <c r="I273" s="43"/>
      <c r="J273" s="43"/>
      <c r="K273" s="9"/>
      <c r="L273" s="239"/>
    </row>
    <row r="274" spans="1:13" ht="15.9" thickTop="1" x14ac:dyDescent="0.35">
      <c r="A274" s="237"/>
      <c r="B274" s="266"/>
      <c r="C274" s="17"/>
      <c r="D274" s="43"/>
      <c r="E274" s="43"/>
      <c r="F274" s="43"/>
      <c r="G274" s="43"/>
      <c r="H274" s="43"/>
      <c r="I274" s="43"/>
      <c r="J274" s="43"/>
      <c r="K274" s="9"/>
      <c r="L274" s="239"/>
    </row>
    <row r="275" spans="1:13" ht="16.75" thickBot="1" x14ac:dyDescent="0.45">
      <c r="A275" s="237"/>
      <c r="B275" s="459" t="s">
        <v>616</v>
      </c>
      <c r="C275" s="17"/>
      <c r="D275" s="43"/>
      <c r="E275" s="43"/>
      <c r="F275" s="43"/>
      <c r="G275" s="43"/>
      <c r="H275" s="43"/>
      <c r="I275" s="43"/>
      <c r="J275" s="43"/>
      <c r="K275" s="9"/>
      <c r="L275" s="239"/>
    </row>
    <row r="276" spans="1:13" ht="15" x14ac:dyDescent="0.35">
      <c r="A276" s="237">
        <f>A271+1</f>
        <v>225</v>
      </c>
      <c r="B276" s="230" t="s">
        <v>617</v>
      </c>
      <c r="C276" s="17" t="s">
        <v>11</v>
      </c>
      <c r="D276" s="43"/>
      <c r="E276" s="43"/>
      <c r="F276" s="43"/>
      <c r="G276" s="43"/>
      <c r="H276" s="43"/>
      <c r="I276" s="43"/>
      <c r="J276" s="43"/>
      <c r="K276" s="9"/>
      <c r="L276" s="8"/>
      <c r="M276" s="251"/>
    </row>
    <row r="277" spans="1:13" ht="15.75" customHeight="1" x14ac:dyDescent="0.35">
      <c r="A277" s="237">
        <f>A276+1</f>
        <v>226</v>
      </c>
      <c r="B277" s="231" t="s">
        <v>618</v>
      </c>
      <c r="C277" s="17" t="s">
        <v>11</v>
      </c>
      <c r="D277" s="43">
        <v>3</v>
      </c>
      <c r="E277" s="43"/>
      <c r="F277" s="43">
        <f>SUM(D277:E277)</f>
        <v>3</v>
      </c>
      <c r="G277" s="43"/>
      <c r="H277" s="43">
        <v>3</v>
      </c>
      <c r="I277" s="43"/>
      <c r="J277" s="43">
        <f t="shared" ref="J277" si="93">SUM(H277:I277)</f>
        <v>3</v>
      </c>
      <c r="K277" s="9">
        <f>J277-F277</f>
        <v>0</v>
      </c>
      <c r="L277" s="8">
        <f>IF(F277="","NEW",K277/F277)</f>
        <v>0</v>
      </c>
      <c r="M277" s="251"/>
    </row>
    <row r="278" spans="1:13" s="246" customFormat="1" ht="30" x14ac:dyDescent="0.35">
      <c r="A278" s="237">
        <f>A277+1</f>
        <v>227</v>
      </c>
      <c r="B278" s="460" t="s">
        <v>619</v>
      </c>
      <c r="C278" s="17"/>
      <c r="D278" s="43"/>
      <c r="E278" s="43"/>
      <c r="F278" s="43"/>
      <c r="G278" s="43"/>
      <c r="H278" s="43"/>
      <c r="I278" s="43"/>
      <c r="J278" s="43"/>
      <c r="K278" s="9"/>
      <c r="L278" s="8"/>
      <c r="M278" s="38"/>
    </row>
    <row r="279" spans="1:13" ht="16.75" thickBot="1" x14ac:dyDescent="0.45">
      <c r="A279" s="237"/>
      <c r="B279" s="459" t="s">
        <v>620</v>
      </c>
      <c r="C279" s="17"/>
      <c r="D279" s="43"/>
      <c r="E279" s="43"/>
      <c r="F279" s="43"/>
      <c r="G279" s="43"/>
      <c r="H279" s="43"/>
      <c r="I279" s="43"/>
      <c r="J279" s="43"/>
      <c r="K279" s="9"/>
      <c r="L279" s="8"/>
      <c r="M279" s="251"/>
    </row>
    <row r="280" spans="1:13" ht="63" customHeight="1" x14ac:dyDescent="0.35">
      <c r="A280" s="237">
        <f>A278+1</f>
        <v>228</v>
      </c>
      <c r="B280" s="230" t="s">
        <v>1529</v>
      </c>
      <c r="C280" s="17" t="s">
        <v>11</v>
      </c>
      <c r="D280" s="43">
        <v>32.5</v>
      </c>
      <c r="E280" s="43">
        <f>ROUND(D280*0.2,2)</f>
        <v>6.5</v>
      </c>
      <c r="F280" s="43">
        <f>SUM(D280:E280)</f>
        <v>39</v>
      </c>
      <c r="G280" s="43"/>
      <c r="H280" s="43">
        <v>35.75</v>
      </c>
      <c r="I280" s="43">
        <f>ROUND(H280*0.2,2)</f>
        <v>7.15</v>
      </c>
      <c r="J280" s="43">
        <f t="shared" ref="J280" si="94">SUM(H280:I280)</f>
        <v>42.9</v>
      </c>
      <c r="K280" s="9">
        <f>J280-F280</f>
        <v>3.8999999999999986</v>
      </c>
      <c r="L280" s="8">
        <f>IF(F280="","NEW",K280/F280)</f>
        <v>9.9999999999999964E-2</v>
      </c>
    </row>
    <row r="281" spans="1:13" ht="15.45" x14ac:dyDescent="0.4">
      <c r="A281" s="40" t="s">
        <v>495</v>
      </c>
      <c r="B281" s="250"/>
      <c r="C281" s="17"/>
      <c r="D281" s="43"/>
      <c r="E281" s="43"/>
      <c r="F281" s="43"/>
      <c r="G281" s="43"/>
      <c r="H281" s="43"/>
      <c r="I281" s="43"/>
      <c r="J281" s="43"/>
      <c r="K281" s="9"/>
      <c r="L281" s="8"/>
    </row>
    <row r="282" spans="1:13" ht="16.75" thickBot="1" x14ac:dyDescent="0.45">
      <c r="A282" s="237"/>
      <c r="B282" s="459" t="s">
        <v>621</v>
      </c>
      <c r="C282" s="17"/>
      <c r="D282" s="43"/>
      <c r="E282" s="43"/>
      <c r="F282" s="43"/>
      <c r="G282" s="43"/>
      <c r="H282" s="43"/>
      <c r="I282" s="43"/>
      <c r="J282" s="43"/>
      <c r="K282" s="9"/>
      <c r="L282" s="8"/>
    </row>
    <row r="283" spans="1:13" ht="15" x14ac:dyDescent="0.35">
      <c r="A283" s="237">
        <f>A280+1</f>
        <v>229</v>
      </c>
      <c r="B283" s="231" t="s">
        <v>622</v>
      </c>
      <c r="C283" s="17" t="s">
        <v>11</v>
      </c>
      <c r="D283" s="43">
        <v>0.20400000000000001</v>
      </c>
      <c r="E283" s="43"/>
      <c r="F283" s="43">
        <f>SUM(D283:E283)</f>
        <v>0.20400000000000001</v>
      </c>
      <c r="G283" s="43"/>
      <c r="H283" s="43">
        <v>0.25</v>
      </c>
      <c r="I283" s="43"/>
      <c r="J283" s="43">
        <f t="shared" ref="J283:J284" si="95">SUM(H283:I283)</f>
        <v>0.25</v>
      </c>
      <c r="K283" s="9">
        <f>J283-F283</f>
        <v>4.5999999999999985E-2</v>
      </c>
      <c r="L283" s="8">
        <f>IF(F283="","NEW",K283/F283)</f>
        <v>0.22549019607843129</v>
      </c>
      <c r="M283" s="251"/>
    </row>
    <row r="284" spans="1:13" ht="15" x14ac:dyDescent="0.35">
      <c r="A284" s="237">
        <f>+A283+1</f>
        <v>230</v>
      </c>
      <c r="B284" s="231" t="s">
        <v>623</v>
      </c>
      <c r="C284" s="17" t="s">
        <v>11</v>
      </c>
      <c r="D284" s="43">
        <v>10</v>
      </c>
      <c r="E284" s="43"/>
      <c r="F284" s="43">
        <f>SUM(D284:E284)</f>
        <v>10</v>
      </c>
      <c r="G284" s="43"/>
      <c r="H284" s="43">
        <v>11</v>
      </c>
      <c r="I284" s="43"/>
      <c r="J284" s="43">
        <f t="shared" si="95"/>
        <v>11</v>
      </c>
      <c r="K284" s="9">
        <f>J284-F284</f>
        <v>1</v>
      </c>
      <c r="L284" s="8">
        <f>IF(F284="","NEW",K284/F284)</f>
        <v>0.1</v>
      </c>
      <c r="M284" s="251"/>
    </row>
    <row r="285" spans="1:13" s="246" customFormat="1" ht="15" x14ac:dyDescent="0.35">
      <c r="A285" s="237" t="s">
        <v>495</v>
      </c>
      <c r="B285" s="257"/>
      <c r="C285" s="17"/>
      <c r="D285" s="43"/>
      <c r="E285" s="43"/>
      <c r="F285" s="43"/>
      <c r="G285" s="43"/>
      <c r="H285" s="43"/>
      <c r="I285" s="43"/>
      <c r="J285" s="43"/>
      <c r="K285" s="9"/>
      <c r="L285" s="8"/>
      <c r="M285" s="256"/>
    </row>
    <row r="286" spans="1:13" ht="16.75" thickBot="1" x14ac:dyDescent="0.45">
      <c r="A286" s="237"/>
      <c r="B286" s="459" t="s">
        <v>624</v>
      </c>
      <c r="C286" s="17"/>
      <c r="D286" s="43"/>
      <c r="E286" s="43"/>
      <c r="F286" s="43"/>
      <c r="G286" s="43"/>
      <c r="H286" s="43"/>
      <c r="I286" s="43"/>
      <c r="J286" s="43"/>
      <c r="K286" s="9"/>
      <c r="L286" s="239"/>
    </row>
    <row r="287" spans="1:13" ht="15" x14ac:dyDescent="0.35">
      <c r="A287" s="237">
        <f>A284+1</f>
        <v>231</v>
      </c>
      <c r="B287" s="231" t="s">
        <v>625</v>
      </c>
      <c r="C287" s="17" t="s">
        <v>11</v>
      </c>
      <c r="D287" s="43">
        <v>1.2</v>
      </c>
      <c r="E287" s="43"/>
      <c r="F287" s="43">
        <f>SUM(D287:E287)</f>
        <v>1.2</v>
      </c>
      <c r="G287" s="43"/>
      <c r="H287" s="43">
        <v>1.5</v>
      </c>
      <c r="I287" s="43"/>
      <c r="J287" s="43">
        <f t="shared" ref="J287:J288" si="96">SUM(H287:I287)</f>
        <v>1.5</v>
      </c>
      <c r="K287" s="9">
        <f>J287-F287</f>
        <v>0.30000000000000004</v>
      </c>
      <c r="L287" s="8">
        <f>IF(F287="","NEW",K287/F287)</f>
        <v>0.25000000000000006</v>
      </c>
      <c r="M287" s="251"/>
    </row>
    <row r="288" spans="1:13" ht="15" x14ac:dyDescent="0.35">
      <c r="A288" s="237">
        <f>A287+1</f>
        <v>232</v>
      </c>
      <c r="B288" s="231" t="s">
        <v>626</v>
      </c>
      <c r="C288" s="17" t="s">
        <v>11</v>
      </c>
      <c r="D288" s="43">
        <v>2</v>
      </c>
      <c r="E288" s="43"/>
      <c r="F288" s="43">
        <f>SUM(D288:E288)</f>
        <v>2</v>
      </c>
      <c r="G288" s="43"/>
      <c r="H288" s="43">
        <v>2.5</v>
      </c>
      <c r="I288" s="43"/>
      <c r="J288" s="43">
        <f t="shared" si="96"/>
        <v>2.5</v>
      </c>
      <c r="K288" s="9">
        <f>J288-F288</f>
        <v>0.5</v>
      </c>
      <c r="L288" s="8">
        <f>IF(F288="","NEW",K288/F288)</f>
        <v>0.25</v>
      </c>
      <c r="M288" s="251"/>
    </row>
    <row r="289" spans="1:13" ht="15" x14ac:dyDescent="0.35">
      <c r="A289" s="237">
        <f>A288+1</f>
        <v>233</v>
      </c>
      <c r="B289" s="231" t="s">
        <v>627</v>
      </c>
      <c r="C289" s="17" t="s">
        <v>11</v>
      </c>
      <c r="D289" s="43"/>
      <c r="E289" s="43"/>
      <c r="F289" s="43"/>
      <c r="G289" s="43"/>
      <c r="H289" s="43"/>
      <c r="I289" s="43"/>
      <c r="J289" s="43"/>
      <c r="K289" s="9"/>
      <c r="L289" s="8"/>
    </row>
    <row r="290" spans="1:13" ht="15" x14ac:dyDescent="0.35">
      <c r="A290" s="40">
        <f t="shared" ref="A290:A291" si="97">+A289+1</f>
        <v>234</v>
      </c>
      <c r="B290" s="247" t="s">
        <v>628</v>
      </c>
      <c r="C290" s="17" t="s">
        <v>11</v>
      </c>
      <c r="D290" s="43">
        <v>1.25</v>
      </c>
      <c r="E290" s="43"/>
      <c r="F290" s="43">
        <f>SUM(D290:E290)</f>
        <v>1.25</v>
      </c>
      <c r="G290" s="43"/>
      <c r="H290" s="43">
        <v>1.5</v>
      </c>
      <c r="I290" s="43"/>
      <c r="J290" s="43">
        <f t="shared" ref="J290:J291" si="98">SUM(H290:I290)</f>
        <v>1.5</v>
      </c>
      <c r="K290" s="9">
        <f>J290-F290</f>
        <v>0.25</v>
      </c>
      <c r="L290" s="8">
        <f>IF(F290="","NEW",K290/F290)</f>
        <v>0.2</v>
      </c>
      <c r="M290" s="251"/>
    </row>
    <row r="291" spans="1:13" ht="15" x14ac:dyDescent="0.35">
      <c r="A291" s="40">
        <f t="shared" si="97"/>
        <v>235</v>
      </c>
      <c r="B291" s="231" t="s">
        <v>629</v>
      </c>
      <c r="C291" s="17" t="s">
        <v>11</v>
      </c>
      <c r="D291" s="43">
        <v>3.7</v>
      </c>
      <c r="E291" s="43"/>
      <c r="F291" s="43">
        <f>SUM(D291:E291)</f>
        <v>3.7</v>
      </c>
      <c r="G291" s="43"/>
      <c r="H291" s="43">
        <v>5</v>
      </c>
      <c r="I291" s="43"/>
      <c r="J291" s="43">
        <f t="shared" si="98"/>
        <v>5</v>
      </c>
      <c r="K291" s="9">
        <f>J291-F291</f>
        <v>1.2999999999999998</v>
      </c>
      <c r="L291" s="8">
        <f>IF(F291="","NEW",K291/F291)</f>
        <v>0.35135135135135126</v>
      </c>
      <c r="M291" s="251"/>
    </row>
    <row r="292" spans="1:13" ht="15" x14ac:dyDescent="0.35">
      <c r="A292" s="40" t="s">
        <v>495</v>
      </c>
      <c r="B292" s="231"/>
      <c r="C292" s="17"/>
      <c r="D292" s="43"/>
      <c r="E292" s="43"/>
      <c r="F292" s="43"/>
      <c r="G292" s="43"/>
      <c r="H292" s="43"/>
      <c r="I292" s="43"/>
      <c r="J292" s="43"/>
      <c r="K292" s="9"/>
      <c r="L292" s="8"/>
      <c r="M292" s="256"/>
    </row>
    <row r="293" spans="1:13" ht="16.75" thickBot="1" x14ac:dyDescent="0.45">
      <c r="A293" s="237"/>
      <c r="B293" s="459" t="s">
        <v>630</v>
      </c>
      <c r="C293" s="17"/>
      <c r="D293" s="43"/>
      <c r="E293" s="43"/>
      <c r="F293" s="43"/>
      <c r="G293" s="43"/>
      <c r="H293" s="43"/>
      <c r="I293" s="43"/>
      <c r="J293" s="43"/>
      <c r="K293" s="9"/>
      <c r="L293" s="239"/>
    </row>
    <row r="294" spans="1:13" ht="15" x14ac:dyDescent="0.35">
      <c r="A294" s="237">
        <f>A291+1</f>
        <v>236</v>
      </c>
      <c r="B294" s="231" t="s">
        <v>631</v>
      </c>
      <c r="C294" s="17" t="s">
        <v>11</v>
      </c>
      <c r="D294" s="43"/>
      <c r="E294" s="43"/>
      <c r="F294" s="43"/>
      <c r="G294" s="43"/>
      <c r="H294" s="43"/>
      <c r="I294" s="43"/>
      <c r="J294" s="43"/>
      <c r="K294" s="9"/>
      <c r="L294" s="8"/>
    </row>
    <row r="295" spans="1:13" ht="15" x14ac:dyDescent="0.35">
      <c r="A295" s="237">
        <f t="shared" ref="A295:A297" si="99">+A294+1</f>
        <v>237</v>
      </c>
      <c r="B295" s="231" t="s">
        <v>632</v>
      </c>
      <c r="C295" s="17" t="s">
        <v>11</v>
      </c>
      <c r="D295" s="43">
        <v>1</v>
      </c>
      <c r="E295" s="43"/>
      <c r="F295" s="43">
        <f>SUM(D295:E295)</f>
        <v>1</v>
      </c>
      <c r="G295" s="43"/>
      <c r="H295" s="43">
        <v>1</v>
      </c>
      <c r="I295" s="43"/>
      <c r="J295" s="43">
        <f t="shared" ref="J295:J297" si="100">SUM(H295:I295)</f>
        <v>1</v>
      </c>
      <c r="K295" s="9">
        <f>J295-F295</f>
        <v>0</v>
      </c>
      <c r="L295" s="8">
        <f>IF(F295="","NEW",K295/F295)</f>
        <v>0</v>
      </c>
      <c r="M295" s="251"/>
    </row>
    <row r="296" spans="1:13" ht="15" x14ac:dyDescent="0.35">
      <c r="A296" s="237">
        <f t="shared" si="99"/>
        <v>238</v>
      </c>
      <c r="B296" s="231" t="s">
        <v>633</v>
      </c>
      <c r="C296" s="17" t="s">
        <v>11</v>
      </c>
      <c r="D296" s="43">
        <v>1</v>
      </c>
      <c r="E296" s="43"/>
      <c r="F296" s="43">
        <f>SUM(D296:E296)</f>
        <v>1</v>
      </c>
      <c r="G296" s="43"/>
      <c r="H296" s="43">
        <v>1</v>
      </c>
      <c r="I296" s="43"/>
      <c r="J296" s="43">
        <f t="shared" si="100"/>
        <v>1</v>
      </c>
      <c r="K296" s="9">
        <f>J296-F296</f>
        <v>0</v>
      </c>
      <c r="L296" s="8">
        <f>IF(F296="","NEW",K296/F296)</f>
        <v>0</v>
      </c>
      <c r="M296" s="251"/>
    </row>
    <row r="297" spans="1:13" s="246" customFormat="1" ht="15" x14ac:dyDescent="0.35">
      <c r="A297" s="237">
        <f t="shared" si="99"/>
        <v>239</v>
      </c>
      <c r="B297" s="231" t="s">
        <v>634</v>
      </c>
      <c r="C297" s="17" t="s">
        <v>11</v>
      </c>
      <c r="D297" s="43">
        <v>10</v>
      </c>
      <c r="E297" s="43"/>
      <c r="F297" s="43">
        <f>SUM(D297:E297)</f>
        <v>10</v>
      </c>
      <c r="G297" s="43"/>
      <c r="H297" s="43">
        <v>10</v>
      </c>
      <c r="I297" s="43"/>
      <c r="J297" s="43">
        <f t="shared" si="100"/>
        <v>10</v>
      </c>
      <c r="K297" s="9">
        <f>J297-F297</f>
        <v>0</v>
      </c>
      <c r="L297" s="8">
        <f>IF(F297="","NEW",K297/F297)</f>
        <v>0</v>
      </c>
      <c r="M297" s="251"/>
    </row>
    <row r="298" spans="1:13" ht="15" x14ac:dyDescent="0.35">
      <c r="A298" s="237" t="s">
        <v>495</v>
      </c>
      <c r="B298" s="231"/>
      <c r="C298" s="17"/>
      <c r="D298" s="43"/>
      <c r="E298" s="43"/>
      <c r="F298" s="43"/>
      <c r="G298" s="43"/>
      <c r="H298" s="43"/>
      <c r="I298" s="43"/>
      <c r="J298" s="43"/>
      <c r="K298" s="9"/>
      <c r="L298" s="8"/>
      <c r="M298" s="256"/>
    </row>
    <row r="299" spans="1:13" ht="15" x14ac:dyDescent="0.35">
      <c r="A299" s="237" t="s">
        <v>495</v>
      </c>
      <c r="B299" s="231"/>
      <c r="C299" s="17"/>
      <c r="D299" s="43"/>
      <c r="E299" s="43"/>
      <c r="F299" s="43"/>
      <c r="G299" s="43"/>
      <c r="H299" s="43"/>
      <c r="I299" s="43"/>
      <c r="J299" s="43"/>
      <c r="K299" s="9"/>
      <c r="L299" s="8"/>
      <c r="M299" s="256"/>
    </row>
    <row r="300" spans="1:13" ht="49.3" thickBot="1" x14ac:dyDescent="0.45">
      <c r="A300" s="237">
        <f>A297+1</f>
        <v>240</v>
      </c>
      <c r="B300" s="459" t="s">
        <v>1530</v>
      </c>
      <c r="C300" s="17"/>
      <c r="D300" s="43"/>
      <c r="E300" s="43"/>
      <c r="F300" s="43"/>
      <c r="G300" s="43"/>
      <c r="H300" s="43"/>
      <c r="I300" s="43"/>
      <c r="J300" s="43"/>
      <c r="K300" s="9"/>
      <c r="L300" s="8"/>
    </row>
    <row r="301" spans="1:13" ht="15.75" customHeight="1" x14ac:dyDescent="0.35">
      <c r="A301" s="237">
        <f t="shared" ref="A301:A302" si="101">A300+1</f>
        <v>241</v>
      </c>
      <c r="B301" s="267" t="s">
        <v>635</v>
      </c>
      <c r="C301" s="17" t="s">
        <v>636</v>
      </c>
      <c r="D301" s="43">
        <v>3.25</v>
      </c>
      <c r="E301" s="43"/>
      <c r="F301" s="43">
        <f>SUM(D301:E301)</f>
        <v>3.25</v>
      </c>
      <c r="G301" s="43"/>
      <c r="H301" s="43">
        <v>2.92</v>
      </c>
      <c r="I301" s="43">
        <f>ROUND(H301*0.2,2)</f>
        <v>0.57999999999999996</v>
      </c>
      <c r="J301" s="43">
        <f t="shared" ref="J301" si="102">SUM(H301:I301)</f>
        <v>3.5</v>
      </c>
      <c r="K301" s="9">
        <f t="shared" ref="K301" si="103">J301-F301</f>
        <v>0.25</v>
      </c>
      <c r="L301" s="8">
        <f t="shared" ref="L301" si="104">IF(F301="","NEW",K301/F301)</f>
        <v>7.6923076923076927E-2</v>
      </c>
      <c r="M301" s="251"/>
    </row>
    <row r="302" spans="1:13" ht="15" x14ac:dyDescent="0.35">
      <c r="A302" s="237">
        <f t="shared" si="101"/>
        <v>242</v>
      </c>
      <c r="B302" s="230" t="s">
        <v>637</v>
      </c>
      <c r="C302" s="17" t="s">
        <v>636</v>
      </c>
      <c r="D302" s="616" t="s">
        <v>592</v>
      </c>
      <c r="E302" s="617"/>
      <c r="F302" s="618"/>
      <c r="G302" s="262"/>
      <c r="H302" s="616" t="s">
        <v>592</v>
      </c>
      <c r="I302" s="617"/>
      <c r="J302" s="618"/>
      <c r="K302" s="9"/>
      <c r="L302" s="239"/>
      <c r="M302" s="251"/>
    </row>
    <row r="303" spans="1:13" ht="15" x14ac:dyDescent="0.35">
      <c r="A303" s="40" t="s">
        <v>495</v>
      </c>
      <c r="B303" s="230"/>
      <c r="C303" s="17"/>
      <c r="D303" s="43"/>
      <c r="E303" s="43"/>
      <c r="F303" s="43"/>
      <c r="G303" s="43"/>
      <c r="H303" s="268"/>
      <c r="I303" s="269"/>
      <c r="J303" s="270"/>
      <c r="K303" s="9"/>
      <c r="L303" s="239"/>
    </row>
    <row r="304" spans="1:13" ht="18" thickBot="1" x14ac:dyDescent="0.45">
      <c r="A304" s="40" t="s">
        <v>495</v>
      </c>
      <c r="B304" s="455" t="s">
        <v>638</v>
      </c>
      <c r="C304" s="17"/>
      <c r="D304" s="43"/>
      <c r="E304" s="43"/>
      <c r="F304" s="43"/>
      <c r="G304" s="43"/>
      <c r="H304" s="43"/>
      <c r="I304" s="43"/>
      <c r="J304" s="43"/>
      <c r="K304" s="9"/>
      <c r="L304" s="239"/>
    </row>
    <row r="305" spans="1:13" ht="125.25" customHeight="1" thickTop="1" x14ac:dyDescent="0.35">
      <c r="A305" s="40"/>
      <c r="B305" s="619" t="s">
        <v>1531</v>
      </c>
      <c r="C305" s="620"/>
      <c r="D305" s="620"/>
      <c r="E305" s="620"/>
      <c r="F305" s="621"/>
      <c r="G305" s="43"/>
      <c r="H305" s="43"/>
      <c r="I305" s="43"/>
      <c r="J305" s="43"/>
      <c r="K305" s="9"/>
      <c r="L305" s="239"/>
    </row>
    <row r="306" spans="1:13" s="246" customFormat="1" ht="16.75" thickBot="1" x14ac:dyDescent="0.4">
      <c r="A306" s="40"/>
      <c r="B306" s="454" t="s">
        <v>639</v>
      </c>
      <c r="C306" s="17"/>
      <c r="D306" s="43"/>
      <c r="E306" s="43"/>
      <c r="F306" s="43"/>
      <c r="G306" s="43"/>
      <c r="H306" s="43"/>
      <c r="I306" s="43"/>
      <c r="J306" s="43"/>
      <c r="K306" s="9"/>
      <c r="L306" s="239"/>
      <c r="M306" s="251"/>
    </row>
    <row r="307" spans="1:13" s="246" customFormat="1" ht="15" x14ac:dyDescent="0.35">
      <c r="A307" s="237">
        <f>A302+1</f>
        <v>243</v>
      </c>
      <c r="B307" s="105" t="s">
        <v>347</v>
      </c>
      <c r="C307" s="17" t="s">
        <v>11</v>
      </c>
      <c r="D307" s="43"/>
      <c r="E307" s="43"/>
      <c r="F307" s="43"/>
      <c r="G307" s="43"/>
      <c r="H307" s="43">
        <v>125</v>
      </c>
      <c r="I307" s="43"/>
      <c r="J307" s="43">
        <f t="shared" ref="J307:J308" si="105">SUM(H307:I307)</f>
        <v>125</v>
      </c>
      <c r="K307" s="9">
        <f t="shared" ref="K307:K308" si="106">J307-F307</f>
        <v>125</v>
      </c>
      <c r="L307" s="8" t="str">
        <f>IF(F307="","NEW",K307/F307)</f>
        <v>NEW</v>
      </c>
      <c r="M307" s="251"/>
    </row>
    <row r="308" spans="1:13" s="246" customFormat="1" ht="15" x14ac:dyDescent="0.35">
      <c r="A308" s="40">
        <f t="shared" ref="A308:A310" si="107">A307+1</f>
        <v>244</v>
      </c>
      <c r="B308" s="105" t="s">
        <v>640</v>
      </c>
      <c r="C308" s="17" t="s">
        <v>11</v>
      </c>
      <c r="D308" s="43"/>
      <c r="E308" s="43"/>
      <c r="F308" s="43"/>
      <c r="G308" s="43"/>
      <c r="H308" s="43">
        <v>240</v>
      </c>
      <c r="I308" s="43"/>
      <c r="J308" s="43">
        <f t="shared" si="105"/>
        <v>240</v>
      </c>
      <c r="K308" s="9">
        <f t="shared" si="106"/>
        <v>240</v>
      </c>
      <c r="L308" s="8" t="str">
        <f>IF(F308="","NEW",K308/F308)</f>
        <v>NEW</v>
      </c>
      <c r="M308" s="251"/>
    </row>
    <row r="309" spans="1:13" s="246" customFormat="1" ht="15" x14ac:dyDescent="0.35">
      <c r="A309" s="40">
        <f t="shared" si="107"/>
        <v>245</v>
      </c>
      <c r="B309" s="105" t="s">
        <v>641</v>
      </c>
      <c r="C309" s="17" t="s">
        <v>11</v>
      </c>
      <c r="D309" s="43"/>
      <c r="E309" s="43"/>
      <c r="F309" s="43"/>
      <c r="G309" s="43"/>
      <c r="H309" s="43">
        <v>35</v>
      </c>
      <c r="I309" s="43"/>
      <c r="J309" s="43">
        <f t="shared" ref="J309" si="108">SUM(H309:I309)</f>
        <v>35</v>
      </c>
      <c r="K309" s="9">
        <f t="shared" ref="K309" si="109">J309-F309</f>
        <v>35</v>
      </c>
      <c r="L309" s="8" t="str">
        <f>IF(F309="","NEW",K309/F309)</f>
        <v>NEW</v>
      </c>
      <c r="M309" s="251"/>
    </row>
    <row r="310" spans="1:13" s="246" customFormat="1" ht="15" x14ac:dyDescent="0.35">
      <c r="A310" s="40">
        <f t="shared" si="107"/>
        <v>246</v>
      </c>
      <c r="B310" s="105" t="s">
        <v>642</v>
      </c>
      <c r="C310" s="17" t="s">
        <v>11</v>
      </c>
      <c r="D310" s="43"/>
      <c r="E310" s="43"/>
      <c r="F310" s="43"/>
      <c r="G310" s="43"/>
      <c r="H310" s="43">
        <v>25</v>
      </c>
      <c r="I310" s="43"/>
      <c r="J310" s="43">
        <f t="shared" ref="J310" si="110">SUM(H310:I310)</f>
        <v>25</v>
      </c>
      <c r="K310" s="9">
        <f t="shared" ref="K310" si="111">J310-F310</f>
        <v>25</v>
      </c>
      <c r="L310" s="8" t="str">
        <f>IF(F310="","NEW",K310/F310)</f>
        <v>NEW</v>
      </c>
      <c r="M310" s="251"/>
    </row>
    <row r="311" spans="1:13" ht="16.75" thickBot="1" x14ac:dyDescent="0.45">
      <c r="A311" s="40"/>
      <c r="B311" s="459" t="s">
        <v>643</v>
      </c>
      <c r="C311" s="17"/>
      <c r="D311" s="43"/>
      <c r="E311" s="43"/>
      <c r="F311" s="43"/>
      <c r="G311" s="43"/>
      <c r="H311" s="43"/>
      <c r="I311" s="43"/>
      <c r="J311" s="43"/>
      <c r="K311" s="9"/>
      <c r="L311" s="239"/>
    </row>
    <row r="312" spans="1:13" ht="15" x14ac:dyDescent="0.35">
      <c r="A312" s="237">
        <f>A310+1</f>
        <v>247</v>
      </c>
      <c r="B312" s="105" t="s">
        <v>347</v>
      </c>
      <c r="C312" s="17" t="s">
        <v>11</v>
      </c>
      <c r="D312" s="43"/>
      <c r="E312" s="43"/>
      <c r="F312" s="43"/>
      <c r="G312" s="43"/>
      <c r="H312" s="43">
        <v>100</v>
      </c>
      <c r="I312" s="43"/>
      <c r="J312" s="43">
        <f t="shared" ref="J312:J315" si="112">SUM(H312:I312)</f>
        <v>100</v>
      </c>
      <c r="K312" s="9">
        <f t="shared" ref="K312:K315" si="113">J312-F312</f>
        <v>100</v>
      </c>
      <c r="L312" s="8" t="str">
        <f>IF(F312="","NEW",K312/F312)</f>
        <v>NEW</v>
      </c>
      <c r="M312" s="251"/>
    </row>
    <row r="313" spans="1:13" ht="15" x14ac:dyDescent="0.35">
      <c r="A313" s="40">
        <f t="shared" ref="A313:A315" si="114">A312+1</f>
        <v>248</v>
      </c>
      <c r="B313" s="105" t="s">
        <v>348</v>
      </c>
      <c r="C313" s="17" t="s">
        <v>11</v>
      </c>
      <c r="D313" s="43"/>
      <c r="E313" s="43"/>
      <c r="F313" s="43"/>
      <c r="G313" s="43"/>
      <c r="H313" s="43">
        <v>190</v>
      </c>
      <c r="I313" s="43"/>
      <c r="J313" s="43">
        <f t="shared" si="112"/>
        <v>190</v>
      </c>
      <c r="K313" s="9">
        <f t="shared" si="113"/>
        <v>190</v>
      </c>
      <c r="L313" s="8" t="str">
        <f>IF(F313="","NEW",K313/F313)</f>
        <v>NEW</v>
      </c>
      <c r="M313" s="251"/>
    </row>
    <row r="314" spans="1:13" ht="15" x14ac:dyDescent="0.35">
      <c r="A314" s="40">
        <f t="shared" si="114"/>
        <v>249</v>
      </c>
      <c r="B314" s="105" t="s">
        <v>644</v>
      </c>
      <c r="C314" s="17" t="s">
        <v>11</v>
      </c>
      <c r="D314" s="43"/>
      <c r="E314" s="43"/>
      <c r="F314" s="43"/>
      <c r="G314" s="43"/>
      <c r="H314" s="43">
        <v>30</v>
      </c>
      <c r="I314" s="43"/>
      <c r="J314" s="43">
        <f t="shared" si="112"/>
        <v>30</v>
      </c>
      <c r="K314" s="9">
        <f t="shared" si="113"/>
        <v>30</v>
      </c>
      <c r="L314" s="8" t="str">
        <f>IF(F314="","NEW",K314/F314)</f>
        <v>NEW</v>
      </c>
      <c r="M314" s="251"/>
    </row>
    <row r="315" spans="1:13" ht="15" x14ac:dyDescent="0.35">
      <c r="A315" s="40">
        <f t="shared" si="114"/>
        <v>250</v>
      </c>
      <c r="B315" s="105" t="s">
        <v>642</v>
      </c>
      <c r="C315" s="17" t="s">
        <v>11</v>
      </c>
      <c r="D315" s="43"/>
      <c r="E315" s="43"/>
      <c r="F315" s="43"/>
      <c r="G315" s="43"/>
      <c r="H315" s="43">
        <v>20</v>
      </c>
      <c r="I315" s="43"/>
      <c r="J315" s="43">
        <f t="shared" si="112"/>
        <v>20</v>
      </c>
      <c r="K315" s="9">
        <f t="shared" si="113"/>
        <v>20</v>
      </c>
      <c r="L315" s="8" t="str">
        <f>IF(F315="","NEW",K315/F315)</f>
        <v>NEW</v>
      </c>
      <c r="M315" s="251"/>
    </row>
    <row r="316" spans="1:13" s="246" customFormat="1" ht="16.75" thickBot="1" x14ac:dyDescent="0.4">
      <c r="A316" s="40"/>
      <c r="B316" s="454" t="s">
        <v>645</v>
      </c>
      <c r="C316" s="17"/>
      <c r="D316" s="43"/>
      <c r="E316" s="43"/>
      <c r="F316" s="43"/>
      <c r="G316" s="43"/>
      <c r="H316" s="43"/>
      <c r="I316" s="43"/>
      <c r="J316" s="43"/>
      <c r="K316" s="9"/>
      <c r="L316" s="239"/>
      <c r="M316" s="251"/>
    </row>
    <row r="317" spans="1:13" s="246" customFormat="1" ht="15" x14ac:dyDescent="0.35">
      <c r="A317" s="40">
        <f>A315+1</f>
        <v>251</v>
      </c>
      <c r="B317" s="105" t="s">
        <v>347</v>
      </c>
      <c r="C317" s="17" t="s">
        <v>11</v>
      </c>
      <c r="D317" s="43"/>
      <c r="E317" s="43"/>
      <c r="F317" s="43"/>
      <c r="G317" s="43"/>
      <c r="H317" s="43">
        <v>150</v>
      </c>
      <c r="I317" s="43"/>
      <c r="J317" s="43">
        <f t="shared" ref="J317:J320" si="115">SUM(H317:I317)</f>
        <v>150</v>
      </c>
      <c r="K317" s="9">
        <f t="shared" ref="K317:K320" si="116">J317-F317</f>
        <v>150</v>
      </c>
      <c r="L317" s="8" t="str">
        <f>IF(F317="","NEW",K317/F317)</f>
        <v>NEW</v>
      </c>
      <c r="M317" s="251"/>
    </row>
    <row r="318" spans="1:13" s="246" customFormat="1" ht="15" x14ac:dyDescent="0.35">
      <c r="A318" s="40">
        <f>A317+1</f>
        <v>252</v>
      </c>
      <c r="B318" s="105" t="s">
        <v>348</v>
      </c>
      <c r="C318" s="17" t="s">
        <v>11</v>
      </c>
      <c r="D318" s="43"/>
      <c r="E318" s="43"/>
      <c r="F318" s="43"/>
      <c r="G318" s="43"/>
      <c r="H318" s="43">
        <v>290</v>
      </c>
      <c r="I318" s="43"/>
      <c r="J318" s="43">
        <f t="shared" si="115"/>
        <v>290</v>
      </c>
      <c r="K318" s="9">
        <f t="shared" si="116"/>
        <v>290</v>
      </c>
      <c r="L318" s="8" t="str">
        <f>IF(F318="","NEW",K318/F318)</f>
        <v>NEW</v>
      </c>
      <c r="M318" s="251"/>
    </row>
    <row r="319" spans="1:13" s="246" customFormat="1" ht="15" x14ac:dyDescent="0.35">
      <c r="A319" s="40">
        <f t="shared" ref="A319:A320" si="117">A318+1</f>
        <v>253</v>
      </c>
      <c r="B319" s="105" t="s">
        <v>644</v>
      </c>
      <c r="C319" s="17" t="s">
        <v>11</v>
      </c>
      <c r="D319" s="43"/>
      <c r="E319" s="43"/>
      <c r="F319" s="43"/>
      <c r="G319" s="43"/>
      <c r="H319" s="43">
        <v>40</v>
      </c>
      <c r="I319" s="43"/>
      <c r="J319" s="43">
        <f t="shared" si="115"/>
        <v>40</v>
      </c>
      <c r="K319" s="9">
        <f t="shared" si="116"/>
        <v>40</v>
      </c>
      <c r="L319" s="8" t="str">
        <f>IF(F319="","NEW",K319/F319)</f>
        <v>NEW</v>
      </c>
      <c r="M319" s="251"/>
    </row>
    <row r="320" spans="1:13" s="246" customFormat="1" ht="15" x14ac:dyDescent="0.35">
      <c r="A320" s="40">
        <f t="shared" si="117"/>
        <v>254</v>
      </c>
      <c r="B320" s="105" t="s">
        <v>642</v>
      </c>
      <c r="C320" s="17" t="s">
        <v>11</v>
      </c>
      <c r="D320" s="43"/>
      <c r="E320" s="43"/>
      <c r="F320" s="43"/>
      <c r="G320" s="43"/>
      <c r="H320" s="43">
        <v>30</v>
      </c>
      <c r="I320" s="43"/>
      <c r="J320" s="43">
        <f t="shared" si="115"/>
        <v>30</v>
      </c>
      <c r="K320" s="9">
        <f t="shared" si="116"/>
        <v>30</v>
      </c>
      <c r="L320" s="8" t="str">
        <f>IF(F320="","NEW",K320/F320)</f>
        <v>NEW</v>
      </c>
      <c r="M320" s="251"/>
    </row>
    <row r="321" spans="1:13" s="246" customFormat="1" ht="16.75" thickBot="1" x14ac:dyDescent="0.4">
      <c r="A321" s="40"/>
      <c r="B321" s="454" t="s">
        <v>646</v>
      </c>
      <c r="C321" s="17"/>
      <c r="D321" s="43"/>
      <c r="E321" s="43"/>
      <c r="F321" s="43"/>
      <c r="G321" s="43"/>
      <c r="H321" s="43"/>
      <c r="I321" s="43"/>
      <c r="J321" s="43"/>
      <c r="K321" s="9"/>
      <c r="L321" s="239"/>
      <c r="M321" s="251"/>
    </row>
    <row r="322" spans="1:13" s="246" customFormat="1" ht="111.75" customHeight="1" x14ac:dyDescent="0.35">
      <c r="A322" s="40"/>
      <c r="B322" s="619" t="s">
        <v>1532</v>
      </c>
      <c r="C322" s="620"/>
      <c r="D322" s="620"/>
      <c r="E322" s="620"/>
      <c r="F322" s="621"/>
      <c r="G322" s="43"/>
      <c r="H322" s="43"/>
      <c r="I322" s="43"/>
      <c r="J322" s="43"/>
      <c r="K322" s="9"/>
      <c r="L322" s="239"/>
      <c r="M322" s="251"/>
    </row>
    <row r="323" spans="1:13" s="246" customFormat="1" ht="15.45" x14ac:dyDescent="0.35">
      <c r="A323" s="40"/>
      <c r="B323" s="513" t="s">
        <v>647</v>
      </c>
      <c r="C323" s="17"/>
      <c r="D323" s="43"/>
      <c r="E323" s="43"/>
      <c r="F323" s="43"/>
      <c r="G323" s="43"/>
      <c r="H323" s="43"/>
      <c r="I323" s="43"/>
      <c r="J323" s="43"/>
      <c r="K323" s="9"/>
      <c r="L323" s="8"/>
      <c r="M323" s="251"/>
    </row>
    <row r="324" spans="1:13" s="246" customFormat="1" ht="15" x14ac:dyDescent="0.35">
      <c r="A324" s="40">
        <f>A320+1</f>
        <v>255</v>
      </c>
      <c r="B324" s="231" t="s">
        <v>648</v>
      </c>
      <c r="C324" s="17" t="s">
        <v>11</v>
      </c>
      <c r="D324" s="43"/>
      <c r="E324" s="43"/>
      <c r="F324" s="43"/>
      <c r="G324" s="43"/>
      <c r="H324" s="43">
        <v>60</v>
      </c>
      <c r="I324" s="43"/>
      <c r="J324" s="43">
        <f t="shared" ref="J324:J326" si="118">SUM(H324:I324)</f>
        <v>60</v>
      </c>
      <c r="K324" s="9">
        <f t="shared" ref="K324:K326" si="119">J324-F324</f>
        <v>60</v>
      </c>
      <c r="L324" s="8" t="str">
        <f>IF(F324="","NEW",K324/F324)</f>
        <v>NEW</v>
      </c>
      <c r="M324" s="251"/>
    </row>
    <row r="325" spans="1:13" s="246" customFormat="1" ht="15" x14ac:dyDescent="0.35">
      <c r="A325" s="40">
        <f t="shared" ref="A325:A330" si="120">A324+1</f>
        <v>256</v>
      </c>
      <c r="B325" s="231" t="s">
        <v>649</v>
      </c>
      <c r="C325" s="17" t="s">
        <v>11</v>
      </c>
      <c r="D325" s="43"/>
      <c r="E325" s="43"/>
      <c r="F325" s="43"/>
      <c r="G325" s="43"/>
      <c r="H325" s="43">
        <v>100</v>
      </c>
      <c r="I325" s="43"/>
      <c r="J325" s="43">
        <f t="shared" si="118"/>
        <v>100</v>
      </c>
      <c r="K325" s="9">
        <f t="shared" si="119"/>
        <v>100</v>
      </c>
      <c r="L325" s="8" t="str">
        <f>IF(F325="","NEW",K325/F325)</f>
        <v>NEW</v>
      </c>
      <c r="M325" s="251"/>
    </row>
    <row r="326" spans="1:13" s="246" customFormat="1" ht="15" x14ac:dyDescent="0.35">
      <c r="A326" s="40">
        <f t="shared" si="120"/>
        <v>257</v>
      </c>
      <c r="B326" s="231" t="s">
        <v>650</v>
      </c>
      <c r="C326" s="17" t="s">
        <v>11</v>
      </c>
      <c r="D326" s="43"/>
      <c r="E326" s="43"/>
      <c r="F326" s="43"/>
      <c r="G326" s="43"/>
      <c r="H326" s="43">
        <v>16</v>
      </c>
      <c r="I326" s="43"/>
      <c r="J326" s="43">
        <f t="shared" si="118"/>
        <v>16</v>
      </c>
      <c r="K326" s="9">
        <f t="shared" si="119"/>
        <v>16</v>
      </c>
      <c r="L326" s="8" t="str">
        <f>IF(F326="","NEW",K326/F326)</f>
        <v>NEW</v>
      </c>
      <c r="M326" s="251"/>
    </row>
    <row r="327" spans="1:13" s="246" customFormat="1" ht="15.45" x14ac:dyDescent="0.35">
      <c r="A327" s="40"/>
      <c r="B327" s="514" t="s">
        <v>651</v>
      </c>
      <c r="C327" s="17"/>
      <c r="D327" s="43"/>
      <c r="E327" s="43"/>
      <c r="F327" s="43"/>
      <c r="G327" s="43"/>
      <c r="H327" s="43"/>
      <c r="I327" s="43"/>
      <c r="J327" s="43"/>
      <c r="K327" s="9"/>
      <c r="L327" s="8"/>
      <c r="M327" s="256"/>
    </row>
    <row r="328" spans="1:13" s="246" customFormat="1" ht="15" x14ac:dyDescent="0.35">
      <c r="A328" s="40">
        <f>A326+1</f>
        <v>258</v>
      </c>
      <c r="B328" s="231" t="s">
        <v>648</v>
      </c>
      <c r="C328" s="17" t="s">
        <v>11</v>
      </c>
      <c r="D328" s="43"/>
      <c r="E328" s="43"/>
      <c r="F328" s="43"/>
      <c r="G328" s="43"/>
      <c r="H328" s="43">
        <v>45</v>
      </c>
      <c r="I328" s="43"/>
      <c r="J328" s="43">
        <f t="shared" ref="J328:J330" si="121">SUM(H328:I328)</f>
        <v>45</v>
      </c>
      <c r="K328" s="9">
        <f t="shared" ref="K328:K330" si="122">J328-F328</f>
        <v>45</v>
      </c>
      <c r="L328" s="8" t="str">
        <f>IF(F328="","NEW",K328/F328)</f>
        <v>NEW</v>
      </c>
      <c r="M328" s="256"/>
    </row>
    <row r="329" spans="1:13" s="246" customFormat="1" ht="15" x14ac:dyDescent="0.35">
      <c r="A329" s="40">
        <f t="shared" si="120"/>
        <v>259</v>
      </c>
      <c r="B329" s="515" t="s">
        <v>649</v>
      </c>
      <c r="C329" s="17" t="s">
        <v>11</v>
      </c>
      <c r="D329" s="43"/>
      <c r="E329" s="43"/>
      <c r="F329" s="43"/>
      <c r="G329" s="43"/>
      <c r="H329" s="43">
        <v>80</v>
      </c>
      <c r="I329" s="43"/>
      <c r="J329" s="43">
        <f t="shared" si="121"/>
        <v>80</v>
      </c>
      <c r="K329" s="9">
        <f t="shared" si="122"/>
        <v>80</v>
      </c>
      <c r="L329" s="8" t="str">
        <f>IF(F329="","NEW",K329/F329)</f>
        <v>NEW</v>
      </c>
      <c r="M329" s="256"/>
    </row>
    <row r="330" spans="1:13" s="246" customFormat="1" ht="15" x14ac:dyDescent="0.35">
      <c r="A330" s="40">
        <f t="shared" si="120"/>
        <v>260</v>
      </c>
      <c r="B330" s="231" t="s">
        <v>650</v>
      </c>
      <c r="C330" s="17" t="s">
        <v>11</v>
      </c>
      <c r="D330" s="43"/>
      <c r="E330" s="43"/>
      <c r="F330" s="43"/>
      <c r="G330" s="43"/>
      <c r="H330" s="43">
        <v>12</v>
      </c>
      <c r="I330" s="43"/>
      <c r="J330" s="43">
        <f t="shared" si="121"/>
        <v>12</v>
      </c>
      <c r="K330" s="9">
        <f t="shared" si="122"/>
        <v>12</v>
      </c>
      <c r="L330" s="8" t="str">
        <f>IF(F330="","NEW",K330/F330)</f>
        <v>NEW</v>
      </c>
      <c r="M330" s="256"/>
    </row>
    <row r="331" spans="1:13" s="246" customFormat="1" ht="15" x14ac:dyDescent="0.35">
      <c r="A331" s="40"/>
      <c r="B331" s="231"/>
      <c r="C331" s="17"/>
      <c r="D331" s="43"/>
      <c r="E331" s="43"/>
      <c r="F331" s="43"/>
      <c r="G331" s="43"/>
      <c r="H331" s="43"/>
      <c r="I331" s="43"/>
      <c r="J331" s="43"/>
      <c r="K331" s="9"/>
      <c r="L331" s="8"/>
      <c r="M331" s="38"/>
    </row>
    <row r="332" spans="1:13" ht="16.75" thickBot="1" x14ac:dyDescent="0.4">
      <c r="A332" s="237"/>
      <c r="B332" s="454" t="s">
        <v>652</v>
      </c>
      <c r="C332" s="17"/>
      <c r="D332" s="43"/>
      <c r="E332" s="43"/>
      <c r="F332" s="43"/>
      <c r="G332" s="43"/>
      <c r="H332" s="43"/>
      <c r="I332" s="43"/>
      <c r="J332" s="43"/>
      <c r="K332" s="9"/>
      <c r="L332" s="239"/>
    </row>
    <row r="333" spans="1:13" ht="15" x14ac:dyDescent="0.35">
      <c r="A333" s="40">
        <f>A330+1</f>
        <v>261</v>
      </c>
      <c r="B333" s="231" t="s">
        <v>653</v>
      </c>
      <c r="C333" s="17" t="s">
        <v>11</v>
      </c>
      <c r="D333" s="43"/>
      <c r="E333" s="43"/>
      <c r="F333" s="43"/>
      <c r="G333" s="43"/>
      <c r="H333" s="43">
        <v>5</v>
      </c>
      <c r="I333" s="43">
        <f t="shared" ref="I333:I334" si="123">ROUND(H333*0.2,2)</f>
        <v>1</v>
      </c>
      <c r="J333" s="43">
        <f>SUM(H333:I333)</f>
        <v>6</v>
      </c>
      <c r="K333" s="9">
        <f>J333-F333</f>
        <v>6</v>
      </c>
      <c r="L333" s="8" t="str">
        <f>IF(F333="","NEW",K333/F333)</f>
        <v>NEW</v>
      </c>
      <c r="M333" s="251"/>
    </row>
    <row r="334" spans="1:13" ht="15" x14ac:dyDescent="0.35">
      <c r="A334" s="40">
        <f t="shared" ref="A334" si="124">+A333+1</f>
        <v>262</v>
      </c>
      <c r="B334" s="231" t="s">
        <v>654</v>
      </c>
      <c r="C334" s="17" t="s">
        <v>11</v>
      </c>
      <c r="D334" s="43">
        <v>9.33</v>
      </c>
      <c r="E334" s="43">
        <f>ROUND(D334*0.2,2)</f>
        <v>1.87</v>
      </c>
      <c r="F334" s="43">
        <f>SUM(D334:E334)</f>
        <v>11.2</v>
      </c>
      <c r="G334" s="43"/>
      <c r="H334" s="43">
        <v>10</v>
      </c>
      <c r="I334" s="43">
        <f t="shared" si="123"/>
        <v>2</v>
      </c>
      <c r="J334" s="43">
        <f>SUM(H334:I334)</f>
        <v>12</v>
      </c>
      <c r="K334" s="9">
        <f>J334-F334</f>
        <v>0.80000000000000071</v>
      </c>
      <c r="L334" s="8">
        <f>IF(F334="","NEW",K334/F334)</f>
        <v>7.1428571428571494E-2</v>
      </c>
      <c r="M334" s="251"/>
    </row>
    <row r="335" spans="1:13" ht="15" x14ac:dyDescent="0.35">
      <c r="A335" s="40"/>
      <c r="B335" s="231"/>
      <c r="C335" s="17"/>
      <c r="D335" s="43"/>
      <c r="E335" s="43"/>
      <c r="F335" s="43"/>
      <c r="G335" s="43"/>
      <c r="H335" s="43"/>
      <c r="I335" s="43"/>
      <c r="J335" s="43"/>
      <c r="K335" s="9"/>
      <c r="L335" s="8"/>
    </row>
    <row r="336" spans="1:13" ht="16.75" thickBot="1" x14ac:dyDescent="0.4">
      <c r="A336" s="40"/>
      <c r="B336" s="454" t="s">
        <v>655</v>
      </c>
      <c r="C336" s="17"/>
      <c r="D336" s="43"/>
      <c r="E336" s="43"/>
      <c r="F336" s="43"/>
      <c r="G336" s="43"/>
      <c r="H336" s="43"/>
      <c r="I336" s="43"/>
      <c r="J336" s="43"/>
      <c r="K336" s="9"/>
      <c r="L336" s="239"/>
    </row>
    <row r="337" spans="1:13" ht="30" x14ac:dyDescent="0.35">
      <c r="A337" s="40">
        <f>A334+1</f>
        <v>263</v>
      </c>
      <c r="B337" s="231" t="s">
        <v>656</v>
      </c>
      <c r="C337" s="17" t="s">
        <v>11</v>
      </c>
      <c r="D337" s="43">
        <v>25.5</v>
      </c>
      <c r="E337" s="43"/>
      <c r="F337" s="43">
        <f>SUM(D337:E337)</f>
        <v>25.5</v>
      </c>
      <c r="G337" s="43"/>
      <c r="H337" s="43">
        <v>28</v>
      </c>
      <c r="I337" s="43"/>
      <c r="J337" s="43">
        <f t="shared" ref="J337" si="125">SUM(H337:I337)</f>
        <v>28</v>
      </c>
      <c r="K337" s="9">
        <f>J337-F337</f>
        <v>2.5</v>
      </c>
      <c r="L337" s="8">
        <f>IF(F337="","NEW",K337/F337)</f>
        <v>9.8039215686274508E-2</v>
      </c>
      <c r="M337" s="251"/>
    </row>
    <row r="338" spans="1:13" ht="15" x14ac:dyDescent="0.35">
      <c r="A338" s="40">
        <f>A337+1</f>
        <v>264</v>
      </c>
      <c r="B338" s="231" t="s">
        <v>657</v>
      </c>
      <c r="C338" s="17" t="s">
        <v>11</v>
      </c>
      <c r="D338" s="43">
        <v>31</v>
      </c>
      <c r="E338" s="43"/>
      <c r="F338" s="43">
        <f>SUM(D338:E338)</f>
        <v>31</v>
      </c>
      <c r="G338" s="43"/>
      <c r="H338" s="43">
        <v>34</v>
      </c>
      <c r="I338" s="43"/>
      <c r="J338" s="43">
        <f t="shared" ref="J338:J339" si="126">SUM(H338:I338)</f>
        <v>34</v>
      </c>
      <c r="K338" s="9">
        <f>J338-F338</f>
        <v>3</v>
      </c>
      <c r="L338" s="8">
        <f>IF(F338="","NEW",K338/F338)</f>
        <v>9.6774193548387094E-2</v>
      </c>
      <c r="M338" s="251"/>
    </row>
    <row r="339" spans="1:13" s="38" customFormat="1" ht="15" x14ac:dyDescent="0.3">
      <c r="A339" s="40">
        <f>A338+1</f>
        <v>265</v>
      </c>
      <c r="B339" s="231" t="s">
        <v>658</v>
      </c>
      <c r="C339" s="17" t="s">
        <v>11</v>
      </c>
      <c r="D339" s="43">
        <v>15.5</v>
      </c>
      <c r="E339" s="43"/>
      <c r="F339" s="43">
        <f>SUM(D339:E339)</f>
        <v>15.5</v>
      </c>
      <c r="G339" s="43"/>
      <c r="H339" s="43">
        <v>17</v>
      </c>
      <c r="I339" s="43"/>
      <c r="J339" s="43">
        <f t="shared" si="126"/>
        <v>17</v>
      </c>
      <c r="K339" s="9">
        <f>J339-F339</f>
        <v>1.5</v>
      </c>
      <c r="L339" s="8">
        <f>IF(F339="","NEW",K339/F339)</f>
        <v>9.6774193548387094E-2</v>
      </c>
      <c r="M339" s="251"/>
    </row>
    <row r="340" spans="1:13" s="38" customFormat="1" ht="15" x14ac:dyDescent="0.3">
      <c r="A340" s="237"/>
      <c r="B340" s="231"/>
      <c r="C340" s="17"/>
      <c r="D340" s="43"/>
      <c r="E340" s="43"/>
      <c r="F340" s="43"/>
      <c r="G340" s="43"/>
      <c r="H340" s="43"/>
      <c r="I340" s="43"/>
      <c r="J340" s="43"/>
      <c r="K340" s="9"/>
      <c r="L340" s="239"/>
    </row>
    <row r="341" spans="1:13" s="38" customFormat="1" ht="16.75" thickBot="1" x14ac:dyDescent="0.45">
      <c r="A341" s="271"/>
      <c r="B341" s="459" t="s">
        <v>659</v>
      </c>
      <c r="C341" s="17"/>
      <c r="D341" s="43"/>
      <c r="E341" s="43"/>
      <c r="F341" s="43"/>
      <c r="G341" s="43"/>
      <c r="H341" s="43"/>
      <c r="I341" s="43"/>
      <c r="J341" s="43"/>
      <c r="K341" s="9"/>
      <c r="L341" s="239"/>
    </row>
    <row r="342" spans="1:13" s="38" customFormat="1" ht="15" x14ac:dyDescent="0.3">
      <c r="A342" s="40">
        <f>A339+1</f>
        <v>266</v>
      </c>
      <c r="B342" s="231" t="s">
        <v>660</v>
      </c>
      <c r="C342" s="17" t="s">
        <v>11</v>
      </c>
      <c r="D342" s="43">
        <v>25.5</v>
      </c>
      <c r="E342" s="43"/>
      <c r="F342" s="43">
        <f>SUM(D342:E342)</f>
        <v>25.5</v>
      </c>
      <c r="G342" s="43"/>
      <c r="H342" s="43">
        <v>25.5</v>
      </c>
      <c r="I342" s="43"/>
      <c r="J342" s="43">
        <f t="shared" ref="J342:J343" si="127">SUM(H342:I342)</f>
        <v>25.5</v>
      </c>
      <c r="K342" s="9">
        <f>J342-F342</f>
        <v>0</v>
      </c>
      <c r="L342" s="8">
        <f>IF(F342="","NEW",K342/F342)</f>
        <v>0</v>
      </c>
      <c r="M342" s="251"/>
    </row>
    <row r="343" spans="1:13" s="38" customFormat="1" ht="15" x14ac:dyDescent="0.3">
      <c r="A343" s="40">
        <f>+A342+1</f>
        <v>267</v>
      </c>
      <c r="B343" s="231" t="s">
        <v>661</v>
      </c>
      <c r="C343" s="17" t="s">
        <v>11</v>
      </c>
      <c r="D343" s="43">
        <v>46</v>
      </c>
      <c r="E343" s="43"/>
      <c r="F343" s="43">
        <f>SUM(D343:E343)</f>
        <v>46</v>
      </c>
      <c r="G343" s="43"/>
      <c r="H343" s="43">
        <v>46</v>
      </c>
      <c r="I343" s="43"/>
      <c r="J343" s="43">
        <f t="shared" si="127"/>
        <v>46</v>
      </c>
      <c r="K343" s="9">
        <f>J343-F343</f>
        <v>0</v>
      </c>
      <c r="L343" s="8">
        <f>IF(F343="","NEW",K343/F343)</f>
        <v>0</v>
      </c>
      <c r="M343" s="251"/>
    </row>
    <row r="344" spans="1:13" s="38" customFormat="1" ht="15" x14ac:dyDescent="0.3">
      <c r="A344" s="40" t="s">
        <v>495</v>
      </c>
      <c r="B344" s="231"/>
      <c r="C344" s="17"/>
      <c r="D344" s="43"/>
      <c r="E344" s="43"/>
      <c r="F344" s="43"/>
      <c r="G344" s="43"/>
      <c r="H344" s="43"/>
      <c r="I344" s="43"/>
      <c r="J344" s="43"/>
      <c r="K344" s="9"/>
      <c r="L344" s="8"/>
    </row>
    <row r="345" spans="1:13" s="38" customFormat="1" ht="16.75" thickBot="1" x14ac:dyDescent="0.45">
      <c r="A345" s="271"/>
      <c r="B345" s="459" t="s">
        <v>662</v>
      </c>
      <c r="C345" s="17"/>
      <c r="D345" s="43"/>
      <c r="E345" s="43"/>
      <c r="F345" s="43"/>
      <c r="G345" s="43"/>
      <c r="H345" s="43"/>
      <c r="I345" s="43"/>
      <c r="J345" s="43"/>
      <c r="K345" s="9"/>
      <c r="L345" s="8"/>
    </row>
    <row r="346" spans="1:13" s="38" customFormat="1" ht="15" x14ac:dyDescent="0.3">
      <c r="A346" s="40">
        <f>A343+1</f>
        <v>268</v>
      </c>
      <c r="B346" s="231" t="s">
        <v>663</v>
      </c>
      <c r="C346" s="17" t="s">
        <v>11</v>
      </c>
      <c r="D346" s="43">
        <v>148</v>
      </c>
      <c r="E346" s="43"/>
      <c r="F346" s="43">
        <f>SUM(D346:E346)</f>
        <v>148</v>
      </c>
      <c r="G346" s="43"/>
      <c r="H346" s="43">
        <v>148</v>
      </c>
      <c r="I346" s="43"/>
      <c r="J346" s="43">
        <f t="shared" ref="J346:J347" si="128">SUM(H346:I346)</f>
        <v>148</v>
      </c>
      <c r="K346" s="9">
        <f>J346-F346</f>
        <v>0</v>
      </c>
      <c r="L346" s="8">
        <f>IF(F346="","NEW",K346/F346)</f>
        <v>0</v>
      </c>
      <c r="M346" s="251"/>
    </row>
    <row r="347" spans="1:13" s="38" customFormat="1" ht="15" x14ac:dyDescent="0.3">
      <c r="A347" s="40">
        <f>A346+1</f>
        <v>269</v>
      </c>
      <c r="B347" s="231" t="s">
        <v>664</v>
      </c>
      <c r="C347" s="17" t="s">
        <v>11</v>
      </c>
      <c r="D347" s="43">
        <v>87</v>
      </c>
      <c r="E347" s="43"/>
      <c r="F347" s="43">
        <f>SUM(D347:E347)</f>
        <v>87</v>
      </c>
      <c r="G347" s="43"/>
      <c r="H347" s="43">
        <v>87</v>
      </c>
      <c r="I347" s="43"/>
      <c r="J347" s="43">
        <f t="shared" si="128"/>
        <v>87</v>
      </c>
      <c r="K347" s="9">
        <f>J347-F347</f>
        <v>0</v>
      </c>
      <c r="L347" s="8">
        <f>IF(F347="","NEW",K347/F347)</f>
        <v>0</v>
      </c>
      <c r="M347" s="251"/>
    </row>
    <row r="348" spans="1:13" s="38" customFormat="1" ht="15" x14ac:dyDescent="0.3">
      <c r="A348" s="40">
        <f>A347+1</f>
        <v>270</v>
      </c>
      <c r="B348" s="231" t="s">
        <v>1549</v>
      </c>
      <c r="C348" s="17" t="s">
        <v>11</v>
      </c>
      <c r="D348" s="43"/>
      <c r="E348" s="43"/>
      <c r="F348" s="43"/>
      <c r="G348" s="43"/>
      <c r="H348" s="43"/>
      <c r="I348" s="43"/>
      <c r="J348" s="43"/>
      <c r="K348" s="9"/>
      <c r="L348" s="8"/>
    </row>
    <row r="349" spans="1:13" s="38" customFormat="1" ht="15" x14ac:dyDescent="0.3">
      <c r="A349" s="40"/>
      <c r="B349" s="231"/>
      <c r="C349" s="17"/>
      <c r="D349" s="43"/>
      <c r="E349" s="43"/>
      <c r="F349" s="43"/>
      <c r="G349" s="43"/>
      <c r="H349" s="43"/>
      <c r="I349" s="43"/>
      <c r="J349" s="43"/>
      <c r="K349" s="9"/>
      <c r="L349" s="8"/>
    </row>
    <row r="350" spans="1:13" s="38" customFormat="1" ht="33" thickBot="1" x14ac:dyDescent="0.45">
      <c r="A350" s="40"/>
      <c r="B350" s="459" t="s">
        <v>1533</v>
      </c>
      <c r="C350" s="17"/>
      <c r="D350" s="43"/>
      <c r="E350" s="43"/>
      <c r="F350" s="43"/>
      <c r="G350" s="43"/>
      <c r="H350" s="43"/>
      <c r="I350" s="43"/>
      <c r="J350" s="43"/>
      <c r="K350" s="9"/>
      <c r="L350" s="239"/>
    </row>
    <row r="351" spans="1:13" s="38" customFormat="1" ht="15" x14ac:dyDescent="0.3">
      <c r="A351" s="40"/>
      <c r="B351" s="231" t="s">
        <v>665</v>
      </c>
      <c r="C351" s="17"/>
      <c r="D351" s="43"/>
      <c r="E351" s="43"/>
      <c r="F351" s="43"/>
      <c r="G351" s="43"/>
      <c r="H351" s="43"/>
      <c r="I351" s="43"/>
      <c r="J351" s="43"/>
      <c r="K351" s="9"/>
      <c r="L351" s="239"/>
    </row>
    <row r="352" spans="1:13" s="38" customFormat="1" ht="15" x14ac:dyDescent="0.3">
      <c r="A352" s="40">
        <f>A348+1</f>
        <v>271</v>
      </c>
      <c r="B352" s="231" t="s">
        <v>666</v>
      </c>
      <c r="C352" s="17" t="s">
        <v>11</v>
      </c>
      <c r="D352" s="43"/>
      <c r="E352" s="43"/>
      <c r="F352" s="43"/>
      <c r="G352" s="43"/>
      <c r="H352" s="43">
        <v>140</v>
      </c>
      <c r="I352" s="43"/>
      <c r="J352" s="43">
        <f t="shared" ref="J352:J356" si="129">SUM(H352:I352)</f>
        <v>140</v>
      </c>
      <c r="K352" s="9">
        <f t="shared" ref="K352:K356" si="130">J352-F352</f>
        <v>140</v>
      </c>
      <c r="L352" s="8" t="str">
        <f t="shared" ref="L352:L356" si="131">IF(F352="","NEW",K352/F352)</f>
        <v>NEW</v>
      </c>
      <c r="M352" s="251"/>
    </row>
    <row r="353" spans="1:13" s="38" customFormat="1" ht="15" x14ac:dyDescent="0.3">
      <c r="A353" s="40">
        <f t="shared" ref="A353:A356" si="132">A352+1</f>
        <v>272</v>
      </c>
      <c r="B353" s="231" t="s">
        <v>667</v>
      </c>
      <c r="C353" s="17" t="s">
        <v>11</v>
      </c>
      <c r="D353" s="43"/>
      <c r="E353" s="43"/>
      <c r="F353" s="43"/>
      <c r="G353" s="43"/>
      <c r="H353" s="43">
        <v>84</v>
      </c>
      <c r="I353" s="43"/>
      <c r="J353" s="43">
        <f t="shared" si="129"/>
        <v>84</v>
      </c>
      <c r="K353" s="9">
        <f t="shared" si="130"/>
        <v>84</v>
      </c>
      <c r="L353" s="8" t="str">
        <f t="shared" si="131"/>
        <v>NEW</v>
      </c>
      <c r="M353" s="251"/>
    </row>
    <row r="354" spans="1:13" s="38" customFormat="1" ht="15" x14ac:dyDescent="0.3">
      <c r="A354" s="40">
        <f t="shared" si="132"/>
        <v>273</v>
      </c>
      <c r="B354" s="231" t="s">
        <v>668</v>
      </c>
      <c r="C354" s="17" t="s">
        <v>11</v>
      </c>
      <c r="D354" s="43"/>
      <c r="E354" s="43"/>
      <c r="F354" s="43"/>
      <c r="G354" s="43"/>
      <c r="H354" s="43">
        <v>50</v>
      </c>
      <c r="I354" s="43"/>
      <c r="J354" s="43">
        <f t="shared" si="129"/>
        <v>50</v>
      </c>
      <c r="K354" s="9">
        <f t="shared" si="130"/>
        <v>50</v>
      </c>
      <c r="L354" s="8" t="str">
        <f t="shared" si="131"/>
        <v>NEW</v>
      </c>
      <c r="M354" s="251"/>
    </row>
    <row r="355" spans="1:13" s="38" customFormat="1" ht="15" x14ac:dyDescent="0.3">
      <c r="A355" s="40">
        <f t="shared" si="132"/>
        <v>274</v>
      </c>
      <c r="B355" s="231" t="s">
        <v>669</v>
      </c>
      <c r="C355" s="17" t="s">
        <v>11</v>
      </c>
      <c r="D355" s="43"/>
      <c r="E355" s="43"/>
      <c r="F355" s="43"/>
      <c r="G355" s="43"/>
      <c r="H355" s="43">
        <v>40</v>
      </c>
      <c r="I355" s="43"/>
      <c r="J355" s="43">
        <f t="shared" si="129"/>
        <v>40</v>
      </c>
      <c r="K355" s="9">
        <f t="shared" si="130"/>
        <v>40</v>
      </c>
      <c r="L355" s="8" t="str">
        <f t="shared" si="131"/>
        <v>NEW</v>
      </c>
      <c r="M355" s="251"/>
    </row>
    <row r="356" spans="1:13" s="38" customFormat="1" ht="15" x14ac:dyDescent="0.3">
      <c r="A356" s="40">
        <f t="shared" si="132"/>
        <v>275</v>
      </c>
      <c r="B356" s="231" t="s">
        <v>670</v>
      </c>
      <c r="C356" s="17" t="s">
        <v>11</v>
      </c>
      <c r="D356" s="43"/>
      <c r="E356" s="43"/>
      <c r="F356" s="43"/>
      <c r="G356" s="43"/>
      <c r="H356" s="43">
        <v>70</v>
      </c>
      <c r="I356" s="43"/>
      <c r="J356" s="43">
        <f t="shared" si="129"/>
        <v>70</v>
      </c>
      <c r="K356" s="9">
        <f t="shared" si="130"/>
        <v>70</v>
      </c>
      <c r="L356" s="8" t="str">
        <f t="shared" si="131"/>
        <v>NEW</v>
      </c>
      <c r="M356" s="251"/>
    </row>
    <row r="357" spans="1:13" s="38" customFormat="1" ht="15" x14ac:dyDescent="0.3">
      <c r="A357" s="40"/>
      <c r="B357" s="231"/>
      <c r="C357" s="17"/>
      <c r="D357" s="43"/>
      <c r="E357" s="43"/>
      <c r="F357" s="43"/>
      <c r="G357" s="43"/>
      <c r="H357" s="43"/>
      <c r="I357" s="43"/>
      <c r="J357" s="43"/>
      <c r="K357" s="9"/>
      <c r="L357" s="8"/>
    </row>
    <row r="358" spans="1:13" s="38" customFormat="1" ht="16.75" thickBot="1" x14ac:dyDescent="0.45">
      <c r="A358" s="271"/>
      <c r="B358" s="459" t="s">
        <v>671</v>
      </c>
      <c r="C358" s="17"/>
      <c r="D358" s="43"/>
      <c r="E358" s="43"/>
      <c r="F358" s="43"/>
      <c r="G358" s="43"/>
      <c r="H358" s="43"/>
      <c r="I358" s="43"/>
      <c r="J358" s="43"/>
      <c r="K358" s="9"/>
      <c r="L358" s="239"/>
    </row>
    <row r="359" spans="1:13" s="38" customFormat="1" ht="30" customHeight="1" x14ac:dyDescent="0.3">
      <c r="A359" s="40">
        <f>A356+1</f>
        <v>276</v>
      </c>
      <c r="B359" s="231" t="s">
        <v>672</v>
      </c>
      <c r="C359" s="17" t="s">
        <v>11</v>
      </c>
      <c r="D359" s="43"/>
      <c r="E359" s="43"/>
      <c r="F359" s="43"/>
      <c r="G359" s="43"/>
      <c r="H359" s="43"/>
      <c r="I359" s="43"/>
      <c r="J359" s="43"/>
      <c r="K359" s="9"/>
      <c r="L359" s="8"/>
    </row>
    <row r="360" spans="1:13" s="38" customFormat="1" ht="15" customHeight="1" x14ac:dyDescent="0.3">
      <c r="A360" s="40">
        <f>A359+1</f>
        <v>277</v>
      </c>
      <c r="B360" s="231" t="s">
        <v>673</v>
      </c>
      <c r="C360" s="17" t="s">
        <v>11</v>
      </c>
      <c r="D360" s="43">
        <v>1.5</v>
      </c>
      <c r="E360" s="43">
        <f>ROUND(D360*0.2,2)</f>
        <v>0.3</v>
      </c>
      <c r="F360" s="43">
        <f>SUM(D360:E360)</f>
        <v>1.8</v>
      </c>
      <c r="G360" s="43"/>
      <c r="H360" s="43">
        <v>1.67</v>
      </c>
      <c r="I360" s="43">
        <f>ROUND(H360*0.2,2)</f>
        <v>0.33</v>
      </c>
      <c r="J360" s="43">
        <f t="shared" ref="J360" si="133">SUM(H360:I360)</f>
        <v>2</v>
      </c>
      <c r="K360" s="9">
        <f>J360-F360</f>
        <v>0.19999999999999996</v>
      </c>
      <c r="L360" s="8">
        <f>IF(F360="","NEW",K360/F360)</f>
        <v>0.11111111111111108</v>
      </c>
      <c r="M360" s="251"/>
    </row>
    <row r="361" spans="1:13" s="38" customFormat="1" ht="15" customHeight="1" x14ac:dyDescent="0.3">
      <c r="A361" s="40"/>
      <c r="B361" s="231"/>
      <c r="C361" s="17"/>
      <c r="D361" s="43"/>
      <c r="E361" s="43"/>
      <c r="F361" s="43"/>
      <c r="G361" s="43"/>
      <c r="H361" s="43"/>
      <c r="I361" s="43"/>
      <c r="J361" s="43"/>
      <c r="K361" s="9"/>
      <c r="L361" s="8"/>
    </row>
    <row r="362" spans="1:13" s="38" customFormat="1" ht="15" customHeight="1" thickBot="1" x14ac:dyDescent="0.35">
      <c r="A362" s="271"/>
      <c r="B362" s="454" t="s">
        <v>674</v>
      </c>
      <c r="C362" s="17"/>
      <c r="D362" s="43"/>
      <c r="E362" s="43"/>
      <c r="F362" s="43"/>
      <c r="G362" s="43"/>
      <c r="H362" s="43"/>
      <c r="I362" s="43"/>
      <c r="J362" s="43"/>
      <c r="K362" s="9"/>
      <c r="L362" s="8"/>
    </row>
    <row r="363" spans="1:13" s="38" customFormat="1" ht="15" customHeight="1" x14ac:dyDescent="0.3">
      <c r="A363" s="40">
        <f>A360+1</f>
        <v>278</v>
      </c>
      <c r="B363" s="105" t="s">
        <v>675</v>
      </c>
      <c r="C363" s="17" t="s">
        <v>11</v>
      </c>
      <c r="D363" s="43">
        <v>21</v>
      </c>
      <c r="E363" s="194"/>
      <c r="F363" s="43">
        <f>SUM(D363:E363)</f>
        <v>21</v>
      </c>
      <c r="G363" s="194"/>
      <c r="H363" s="43">
        <v>21</v>
      </c>
      <c r="I363" s="43"/>
      <c r="J363" s="43">
        <f t="shared" ref="J363" si="134">SUM(H363:I363)</f>
        <v>21</v>
      </c>
      <c r="K363" s="9">
        <f>J363-F363</f>
        <v>0</v>
      </c>
      <c r="L363" s="8">
        <f>IF(F363="","NEW",K363/F363)</f>
        <v>0</v>
      </c>
      <c r="M363" s="251"/>
    </row>
    <row r="364" spans="1:13" s="38" customFormat="1" ht="15" customHeight="1" x14ac:dyDescent="0.3">
      <c r="A364" s="237"/>
      <c r="B364" s="105"/>
      <c r="C364" s="17"/>
      <c r="D364" s="43"/>
      <c r="E364" s="194"/>
      <c r="F364" s="43"/>
      <c r="G364" s="194"/>
      <c r="H364" s="43"/>
      <c r="I364" s="194"/>
      <c r="J364" s="43"/>
      <c r="K364" s="9"/>
      <c r="L364" s="8"/>
    </row>
    <row r="365" spans="1:13" s="38" customFormat="1" ht="15" customHeight="1" thickBot="1" x14ac:dyDescent="0.35">
      <c r="A365" s="237"/>
      <c r="B365" s="452" t="s">
        <v>676</v>
      </c>
      <c r="C365" s="17"/>
      <c r="D365" s="194"/>
      <c r="E365" s="194"/>
      <c r="F365" s="194"/>
      <c r="G365" s="194"/>
      <c r="H365" s="194"/>
      <c r="I365" s="194"/>
      <c r="J365" s="194"/>
      <c r="K365" s="9"/>
      <c r="L365" s="8"/>
    </row>
    <row r="366" spans="1:13" s="38" customFormat="1" ht="15" customHeight="1" thickTop="1" thickBot="1" x14ac:dyDescent="0.35">
      <c r="A366" s="271"/>
      <c r="B366" s="454" t="s">
        <v>599</v>
      </c>
      <c r="C366" s="17"/>
      <c r="D366" s="259"/>
      <c r="E366" s="259"/>
      <c r="F366" s="43"/>
      <c r="G366" s="259"/>
      <c r="H366" s="259"/>
      <c r="I366" s="259"/>
      <c r="J366" s="43"/>
      <c r="K366" s="9"/>
      <c r="L366" s="8"/>
    </row>
    <row r="367" spans="1:13" s="38" customFormat="1" ht="15" x14ac:dyDescent="0.3">
      <c r="A367" s="40">
        <f>A363+1</f>
        <v>279</v>
      </c>
      <c r="B367" s="231" t="s">
        <v>677</v>
      </c>
      <c r="C367" s="17" t="s">
        <v>11</v>
      </c>
      <c r="D367" s="43">
        <v>9</v>
      </c>
      <c r="E367" s="43"/>
      <c r="F367" s="43">
        <f t="shared" ref="F367:F369" si="135">SUM(D367:E367)</f>
        <v>9</v>
      </c>
      <c r="G367" s="43"/>
      <c r="H367" s="43">
        <v>9</v>
      </c>
      <c r="I367" s="43"/>
      <c r="J367" s="43">
        <f t="shared" ref="J367:J369" si="136">SUM(H367:I367)</f>
        <v>9</v>
      </c>
      <c r="K367" s="9">
        <f>J367-F367</f>
        <v>0</v>
      </c>
      <c r="L367" s="8">
        <f>IF(F367="","NEW",K367/F367)</f>
        <v>0</v>
      </c>
      <c r="M367" s="251"/>
    </row>
    <row r="368" spans="1:13" s="38" customFormat="1" ht="15" x14ac:dyDescent="0.3">
      <c r="A368" s="40">
        <f>A367+1</f>
        <v>280</v>
      </c>
      <c r="B368" s="231" t="s">
        <v>678</v>
      </c>
      <c r="C368" s="17" t="s">
        <v>11</v>
      </c>
      <c r="D368" s="43">
        <v>7</v>
      </c>
      <c r="E368" s="43"/>
      <c r="F368" s="43">
        <f t="shared" si="135"/>
        <v>7</v>
      </c>
      <c r="G368" s="43"/>
      <c r="H368" s="43">
        <v>7</v>
      </c>
      <c r="I368" s="43"/>
      <c r="J368" s="43">
        <f t="shared" si="136"/>
        <v>7</v>
      </c>
      <c r="K368" s="9">
        <f>J368-F368</f>
        <v>0</v>
      </c>
      <c r="L368" s="8">
        <f>IF(F368="","NEW",K368/F368)</f>
        <v>0</v>
      </c>
      <c r="M368" s="251"/>
    </row>
    <row r="369" spans="1:13" s="38" customFormat="1" ht="15" x14ac:dyDescent="0.3">
      <c r="A369" s="40">
        <f t="shared" ref="A369:A379" si="137">A368+1</f>
        <v>281</v>
      </c>
      <c r="B369" s="231" t="s">
        <v>1502</v>
      </c>
      <c r="C369" s="17" t="s">
        <v>11</v>
      </c>
      <c r="D369" s="43">
        <v>0</v>
      </c>
      <c r="E369" s="43"/>
      <c r="F369" s="43">
        <f t="shared" si="135"/>
        <v>0</v>
      </c>
      <c r="G369" s="43"/>
      <c r="H369" s="43">
        <v>0</v>
      </c>
      <c r="I369" s="43"/>
      <c r="J369" s="43">
        <f t="shared" si="136"/>
        <v>0</v>
      </c>
      <c r="K369" s="9">
        <f>J369-F369</f>
        <v>0</v>
      </c>
      <c r="L369" s="8">
        <v>0</v>
      </c>
      <c r="M369" s="251"/>
    </row>
    <row r="370" spans="1:13" s="38" customFormat="1" ht="30" x14ac:dyDescent="0.3">
      <c r="A370" s="40">
        <f t="shared" si="137"/>
        <v>282</v>
      </c>
      <c r="B370" s="105" t="s">
        <v>679</v>
      </c>
      <c r="C370" s="17" t="s">
        <v>11</v>
      </c>
      <c r="D370" s="43">
        <v>150</v>
      </c>
      <c r="E370" s="43"/>
      <c r="F370" s="43">
        <f t="shared" ref="F370" si="138">SUM(D370:E370)</f>
        <v>150</v>
      </c>
      <c r="G370" s="194"/>
      <c r="H370" s="43">
        <v>160</v>
      </c>
      <c r="I370" s="43"/>
      <c r="J370" s="43">
        <f t="shared" ref="J370:J371" si="139">SUM(H370:I370)</f>
        <v>160</v>
      </c>
      <c r="K370" s="9">
        <f>J370-F370</f>
        <v>10</v>
      </c>
      <c r="L370" s="8">
        <f>IF(F370="","NEW",K370/F370)</f>
        <v>6.6666666666666666E-2</v>
      </c>
      <c r="M370" s="251"/>
    </row>
    <row r="371" spans="1:13" s="38" customFormat="1" ht="15" x14ac:dyDescent="0.3">
      <c r="A371" s="40">
        <f t="shared" si="137"/>
        <v>283</v>
      </c>
      <c r="B371" s="105" t="s">
        <v>1503</v>
      </c>
      <c r="C371" s="17"/>
      <c r="D371" s="43"/>
      <c r="E371" s="43"/>
      <c r="F371" s="43"/>
      <c r="G371" s="194"/>
      <c r="H371" s="43">
        <v>200</v>
      </c>
      <c r="I371" s="43"/>
      <c r="J371" s="43">
        <f t="shared" si="139"/>
        <v>200</v>
      </c>
      <c r="K371" s="9">
        <f>J371-F371</f>
        <v>200</v>
      </c>
      <c r="L371" s="8" t="str">
        <f>IF(F371="","NEW",K371/F371)</f>
        <v>NEW</v>
      </c>
      <c r="M371" s="251"/>
    </row>
    <row r="372" spans="1:13" s="38" customFormat="1" ht="15" x14ac:dyDescent="0.3">
      <c r="A372" s="40">
        <f t="shared" si="137"/>
        <v>284</v>
      </c>
      <c r="B372" s="231" t="s">
        <v>680</v>
      </c>
      <c r="C372" s="17" t="s">
        <v>11</v>
      </c>
      <c r="D372" s="616" t="s">
        <v>120</v>
      </c>
      <c r="E372" s="617"/>
      <c r="F372" s="618"/>
      <c r="G372" s="43"/>
      <c r="H372" s="616" t="s">
        <v>120</v>
      </c>
      <c r="I372" s="617"/>
      <c r="J372" s="618"/>
      <c r="K372" s="9"/>
      <c r="L372" s="8"/>
      <c r="M372" s="251"/>
    </row>
    <row r="373" spans="1:13" s="38" customFormat="1" ht="15" x14ac:dyDescent="0.3">
      <c r="A373" s="40">
        <f t="shared" si="137"/>
        <v>285</v>
      </c>
      <c r="B373" s="231" t="s">
        <v>681</v>
      </c>
      <c r="C373" s="17" t="s">
        <v>11</v>
      </c>
      <c r="D373" s="43">
        <v>9</v>
      </c>
      <c r="E373" s="43"/>
      <c r="F373" s="43">
        <f t="shared" ref="F373:F379" si="140">SUM(D373:E373)</f>
        <v>9</v>
      </c>
      <c r="G373" s="43"/>
      <c r="H373" s="43">
        <v>9</v>
      </c>
      <c r="I373" s="43"/>
      <c r="J373" s="43">
        <f t="shared" ref="J373:J379" si="141">SUM(H373:I373)</f>
        <v>9</v>
      </c>
      <c r="K373" s="9">
        <f t="shared" ref="K373:K379" si="142">J373-F373</f>
        <v>0</v>
      </c>
      <c r="L373" s="8">
        <f t="shared" ref="L373:L379" si="143">IF(F373="","NEW",K373/F373)</f>
        <v>0</v>
      </c>
      <c r="M373" s="251"/>
    </row>
    <row r="374" spans="1:13" s="38" customFormat="1" ht="15" x14ac:dyDescent="0.3">
      <c r="A374" s="40">
        <f t="shared" si="137"/>
        <v>286</v>
      </c>
      <c r="B374" s="231" t="s">
        <v>682</v>
      </c>
      <c r="C374" s="17" t="s">
        <v>11</v>
      </c>
      <c r="D374" s="43">
        <v>7</v>
      </c>
      <c r="E374" s="43"/>
      <c r="F374" s="43">
        <f t="shared" si="140"/>
        <v>7</v>
      </c>
      <c r="G374" s="43"/>
      <c r="H374" s="43">
        <v>7</v>
      </c>
      <c r="I374" s="43"/>
      <c r="J374" s="43">
        <f t="shared" si="141"/>
        <v>7</v>
      </c>
      <c r="K374" s="9">
        <f t="shared" si="142"/>
        <v>0</v>
      </c>
      <c r="L374" s="8">
        <f t="shared" si="143"/>
        <v>0</v>
      </c>
      <c r="M374" s="251"/>
    </row>
    <row r="375" spans="1:13" s="38" customFormat="1" ht="15" x14ac:dyDescent="0.3">
      <c r="A375" s="40">
        <f t="shared" si="137"/>
        <v>287</v>
      </c>
      <c r="B375" s="231" t="s">
        <v>683</v>
      </c>
      <c r="C375" s="17" t="s">
        <v>11</v>
      </c>
      <c r="D375" s="43">
        <v>6</v>
      </c>
      <c r="E375" s="43"/>
      <c r="F375" s="43">
        <f t="shared" si="140"/>
        <v>6</v>
      </c>
      <c r="G375" s="43"/>
      <c r="H375" s="43">
        <v>6</v>
      </c>
      <c r="I375" s="43"/>
      <c r="J375" s="43">
        <f t="shared" si="141"/>
        <v>6</v>
      </c>
      <c r="K375" s="9">
        <f t="shared" si="142"/>
        <v>0</v>
      </c>
      <c r="L375" s="8">
        <f t="shared" si="143"/>
        <v>0</v>
      </c>
      <c r="M375" s="251"/>
    </row>
    <row r="376" spans="1:13" s="38" customFormat="1" ht="15" x14ac:dyDescent="0.3">
      <c r="A376" s="40">
        <f t="shared" si="137"/>
        <v>288</v>
      </c>
      <c r="B376" s="231" t="s">
        <v>684</v>
      </c>
      <c r="C376" s="17" t="s">
        <v>11</v>
      </c>
      <c r="D376" s="43">
        <v>5</v>
      </c>
      <c r="E376" s="43"/>
      <c r="F376" s="43">
        <f t="shared" si="140"/>
        <v>5</v>
      </c>
      <c r="G376" s="43"/>
      <c r="H376" s="43">
        <v>5</v>
      </c>
      <c r="I376" s="43"/>
      <c r="J376" s="43">
        <f t="shared" si="141"/>
        <v>5</v>
      </c>
      <c r="K376" s="9">
        <f t="shared" si="142"/>
        <v>0</v>
      </c>
      <c r="L376" s="8">
        <f t="shared" si="143"/>
        <v>0</v>
      </c>
      <c r="M376" s="251"/>
    </row>
    <row r="377" spans="1:13" s="38" customFormat="1" ht="15" x14ac:dyDescent="0.3">
      <c r="A377" s="40">
        <f t="shared" si="137"/>
        <v>289</v>
      </c>
      <c r="B377" s="231" t="s">
        <v>685</v>
      </c>
      <c r="C377" s="17" t="s">
        <v>11</v>
      </c>
      <c r="D377" s="43">
        <v>3</v>
      </c>
      <c r="E377" s="43"/>
      <c r="F377" s="43">
        <f t="shared" si="140"/>
        <v>3</v>
      </c>
      <c r="G377" s="43"/>
      <c r="H377" s="43">
        <v>3</v>
      </c>
      <c r="I377" s="43"/>
      <c r="J377" s="43">
        <f t="shared" si="141"/>
        <v>3</v>
      </c>
      <c r="K377" s="9">
        <f t="shared" si="142"/>
        <v>0</v>
      </c>
      <c r="L377" s="8">
        <f t="shared" si="143"/>
        <v>0</v>
      </c>
      <c r="M377" s="251"/>
    </row>
    <row r="378" spans="1:13" s="38" customFormat="1" ht="15" x14ac:dyDescent="0.3">
      <c r="A378" s="40">
        <f t="shared" si="137"/>
        <v>290</v>
      </c>
      <c r="B378" s="231" t="s">
        <v>1550</v>
      </c>
      <c r="C378" s="17" t="s">
        <v>11</v>
      </c>
      <c r="D378" s="43">
        <v>5</v>
      </c>
      <c r="E378" s="43"/>
      <c r="F378" s="43">
        <f t="shared" si="140"/>
        <v>5</v>
      </c>
      <c r="G378" s="43"/>
      <c r="H378" s="43">
        <v>5</v>
      </c>
      <c r="I378" s="43"/>
      <c r="J378" s="43">
        <f t="shared" si="141"/>
        <v>5</v>
      </c>
      <c r="K378" s="9">
        <f t="shared" si="142"/>
        <v>0</v>
      </c>
      <c r="L378" s="8">
        <f t="shared" si="143"/>
        <v>0</v>
      </c>
      <c r="M378" s="251"/>
    </row>
    <row r="379" spans="1:13" s="38" customFormat="1" ht="15" x14ac:dyDescent="0.3">
      <c r="A379" s="40">
        <f t="shared" si="137"/>
        <v>291</v>
      </c>
      <c r="B379" s="231" t="s">
        <v>1551</v>
      </c>
      <c r="C379" s="17" t="s">
        <v>11</v>
      </c>
      <c r="D379" s="43">
        <v>3</v>
      </c>
      <c r="E379" s="43"/>
      <c r="F379" s="43">
        <f t="shared" si="140"/>
        <v>3</v>
      </c>
      <c r="G379" s="43"/>
      <c r="H379" s="43">
        <v>3</v>
      </c>
      <c r="I379" s="43"/>
      <c r="J379" s="43">
        <f t="shared" si="141"/>
        <v>3</v>
      </c>
      <c r="K379" s="9">
        <f t="shared" si="142"/>
        <v>0</v>
      </c>
      <c r="L379" s="8">
        <f t="shared" si="143"/>
        <v>0</v>
      </c>
      <c r="M379" s="251"/>
    </row>
    <row r="380" spans="1:13" s="38" customFormat="1" ht="15" x14ac:dyDescent="0.3">
      <c r="A380" s="40"/>
      <c r="B380" s="231"/>
      <c r="C380" s="17"/>
      <c r="D380" s="43"/>
      <c r="E380" s="43"/>
      <c r="F380" s="43"/>
      <c r="G380" s="43"/>
      <c r="H380" s="43"/>
      <c r="I380" s="43"/>
      <c r="J380" s="43"/>
      <c r="K380" s="9"/>
      <c r="L380" s="8"/>
      <c r="M380" s="251"/>
    </row>
    <row r="381" spans="1:13" s="38" customFormat="1" ht="16.75" thickBot="1" x14ac:dyDescent="0.35">
      <c r="A381" s="40"/>
      <c r="B381" s="454" t="s">
        <v>686</v>
      </c>
      <c r="C381" s="17"/>
      <c r="D381" s="43"/>
      <c r="E381" s="43"/>
      <c r="F381" s="43"/>
      <c r="G381" s="43"/>
      <c r="H381" s="43"/>
      <c r="I381" s="43"/>
      <c r="J381" s="43"/>
      <c r="K381" s="9"/>
      <c r="L381" s="8"/>
      <c r="M381" s="251"/>
    </row>
    <row r="382" spans="1:13" s="38" customFormat="1" ht="15" x14ac:dyDescent="0.3">
      <c r="A382" s="40">
        <f>A379+1</f>
        <v>292</v>
      </c>
      <c r="B382" s="231" t="s">
        <v>687</v>
      </c>
      <c r="C382" s="17" t="s">
        <v>11</v>
      </c>
      <c r="D382" s="43">
        <v>50</v>
      </c>
      <c r="E382" s="43"/>
      <c r="F382" s="43">
        <f t="shared" ref="F382:F385" si="144">SUM(D382:E382)</f>
        <v>50</v>
      </c>
      <c r="G382" s="43"/>
      <c r="H382" s="43">
        <v>50</v>
      </c>
      <c r="I382" s="43"/>
      <c r="J382" s="43">
        <f t="shared" ref="J382:J385" si="145">SUM(H382:I382)</f>
        <v>50</v>
      </c>
      <c r="K382" s="9">
        <f t="shared" ref="K382:K385" si="146">J382-F382</f>
        <v>0</v>
      </c>
      <c r="L382" s="8">
        <f t="shared" ref="L382:L385" si="147">IF(F382="","NEW",K382/F382)</f>
        <v>0</v>
      </c>
      <c r="M382" s="251"/>
    </row>
    <row r="383" spans="1:13" s="38" customFormat="1" ht="15" x14ac:dyDescent="0.3">
      <c r="A383" s="40">
        <f t="shared" ref="A383:A385" si="148">A382+1</f>
        <v>293</v>
      </c>
      <c r="B383" s="231" t="s">
        <v>688</v>
      </c>
      <c r="C383" s="17" t="s">
        <v>11</v>
      </c>
      <c r="D383" s="43">
        <v>150</v>
      </c>
      <c r="E383" s="43"/>
      <c r="F383" s="43">
        <f t="shared" si="144"/>
        <v>150</v>
      </c>
      <c r="G383" s="43"/>
      <c r="H383" s="43">
        <v>150</v>
      </c>
      <c r="I383" s="43"/>
      <c r="J383" s="43">
        <f t="shared" si="145"/>
        <v>150</v>
      </c>
      <c r="K383" s="9">
        <f t="shared" si="146"/>
        <v>0</v>
      </c>
      <c r="L383" s="8">
        <f t="shared" si="147"/>
        <v>0</v>
      </c>
      <c r="M383" s="251"/>
    </row>
    <row r="384" spans="1:13" s="38" customFormat="1" ht="15" x14ac:dyDescent="0.3">
      <c r="A384" s="40">
        <f t="shared" si="148"/>
        <v>294</v>
      </c>
      <c r="B384" s="231" t="s">
        <v>689</v>
      </c>
      <c r="C384" s="17" t="s">
        <v>11</v>
      </c>
      <c r="D384" s="43">
        <v>50</v>
      </c>
      <c r="E384" s="43"/>
      <c r="F384" s="43">
        <f t="shared" si="144"/>
        <v>50</v>
      </c>
      <c r="G384" s="43"/>
      <c r="H384" s="43">
        <v>50</v>
      </c>
      <c r="I384" s="43"/>
      <c r="J384" s="43">
        <f t="shared" si="145"/>
        <v>50</v>
      </c>
      <c r="K384" s="9">
        <f t="shared" si="146"/>
        <v>0</v>
      </c>
      <c r="L384" s="8">
        <f t="shared" si="147"/>
        <v>0</v>
      </c>
      <c r="M384" s="251"/>
    </row>
    <row r="385" spans="1:13" s="38" customFormat="1" ht="15" x14ac:dyDescent="0.3">
      <c r="A385" s="40">
        <f t="shared" si="148"/>
        <v>295</v>
      </c>
      <c r="B385" s="231" t="s">
        <v>690</v>
      </c>
      <c r="C385" s="17" t="s">
        <v>11</v>
      </c>
      <c r="D385" s="43">
        <v>150</v>
      </c>
      <c r="E385" s="43"/>
      <c r="F385" s="43">
        <f t="shared" si="144"/>
        <v>150</v>
      </c>
      <c r="G385" s="43"/>
      <c r="H385" s="43">
        <v>150</v>
      </c>
      <c r="I385" s="43"/>
      <c r="J385" s="43">
        <f t="shared" si="145"/>
        <v>150</v>
      </c>
      <c r="K385" s="9">
        <f t="shared" si="146"/>
        <v>0</v>
      </c>
      <c r="L385" s="8">
        <f t="shared" si="147"/>
        <v>0</v>
      </c>
      <c r="M385" s="251"/>
    </row>
    <row r="386" spans="1:13" s="38" customFormat="1" ht="16.75" thickBot="1" x14ac:dyDescent="0.35">
      <c r="A386" s="40"/>
      <c r="B386" s="454" t="s">
        <v>691</v>
      </c>
      <c r="C386" s="17"/>
      <c r="D386" s="43"/>
      <c r="E386" s="43"/>
      <c r="F386" s="43"/>
      <c r="G386" s="43"/>
      <c r="H386" s="43"/>
      <c r="I386" s="43"/>
      <c r="J386" s="43"/>
      <c r="K386" s="9"/>
      <c r="L386" s="8"/>
      <c r="M386" s="251"/>
    </row>
    <row r="387" spans="1:13" s="38" customFormat="1" ht="15" x14ac:dyDescent="0.3">
      <c r="A387" s="40">
        <f>A385+1</f>
        <v>296</v>
      </c>
      <c r="B387" s="231" t="s">
        <v>692</v>
      </c>
      <c r="C387" s="17" t="s">
        <v>11</v>
      </c>
      <c r="D387" s="43">
        <v>100</v>
      </c>
      <c r="E387" s="43"/>
      <c r="F387" s="43">
        <f t="shared" ref="F387:F388" si="149">SUM(D387:E387)</f>
        <v>100</v>
      </c>
      <c r="G387" s="43"/>
      <c r="H387" s="43">
        <v>100</v>
      </c>
      <c r="I387" s="43"/>
      <c r="J387" s="43">
        <f t="shared" ref="J387:J388" si="150">SUM(H387:I387)</f>
        <v>100</v>
      </c>
      <c r="K387" s="9">
        <f t="shared" ref="K387:K388" si="151">J387-F387</f>
        <v>0</v>
      </c>
      <c r="L387" s="8">
        <f t="shared" ref="L387:L388" si="152">IF(F387="","NEW",K387/F387)</f>
        <v>0</v>
      </c>
      <c r="M387" s="251"/>
    </row>
    <row r="388" spans="1:13" s="38" customFormat="1" ht="15" x14ac:dyDescent="0.3">
      <c r="A388" s="40">
        <f t="shared" ref="A388" si="153">A387+1</f>
        <v>297</v>
      </c>
      <c r="B388" s="231" t="s">
        <v>693</v>
      </c>
      <c r="C388" s="17" t="s">
        <v>11</v>
      </c>
      <c r="D388" s="43">
        <v>100</v>
      </c>
      <c r="E388" s="43"/>
      <c r="F388" s="43">
        <f t="shared" si="149"/>
        <v>100</v>
      </c>
      <c r="G388" s="43"/>
      <c r="H388" s="43">
        <v>100</v>
      </c>
      <c r="I388" s="43"/>
      <c r="J388" s="43">
        <f t="shared" si="150"/>
        <v>100</v>
      </c>
      <c r="K388" s="9">
        <f t="shared" si="151"/>
        <v>0</v>
      </c>
      <c r="L388" s="8">
        <f t="shared" si="152"/>
        <v>0</v>
      </c>
      <c r="M388" s="251"/>
    </row>
    <row r="389" spans="1:13" s="38" customFormat="1" ht="20.25" customHeight="1" x14ac:dyDescent="0.3">
      <c r="A389" s="272"/>
      <c r="B389" s="55"/>
      <c r="C389" s="55"/>
      <c r="D389" s="56"/>
      <c r="E389" s="56"/>
      <c r="F389" s="56"/>
      <c r="G389" s="56"/>
      <c r="H389" s="56"/>
      <c r="I389" s="56"/>
      <c r="J389" s="56"/>
      <c r="K389" s="57"/>
      <c r="L389" s="58"/>
    </row>
    <row r="390" spans="1:13" s="38" customFormat="1" ht="20.25" customHeight="1" x14ac:dyDescent="0.3">
      <c r="A390" s="273"/>
      <c r="B390" s="55"/>
      <c r="C390" s="55"/>
      <c r="D390" s="60"/>
      <c r="E390" s="60"/>
      <c r="F390" s="60"/>
      <c r="G390" s="60"/>
      <c r="H390" s="60"/>
      <c r="I390" s="60"/>
      <c r="J390" s="60"/>
      <c r="K390" s="57"/>
      <c r="L390" s="58"/>
    </row>
    <row r="391" spans="1:13" s="38" customFormat="1" ht="20.25" customHeight="1" x14ac:dyDescent="0.3">
      <c r="A391" s="272"/>
      <c r="B391" s="55"/>
      <c r="C391" s="55"/>
      <c r="D391" s="60"/>
      <c r="E391" s="60"/>
      <c r="F391" s="60"/>
      <c r="G391" s="60"/>
      <c r="H391" s="60"/>
      <c r="I391" s="60"/>
      <c r="J391" s="60"/>
      <c r="K391" s="57"/>
      <c r="L391" s="58"/>
    </row>
    <row r="392" spans="1:13" s="38" customFormat="1" ht="20.25" customHeight="1" x14ac:dyDescent="0.3">
      <c r="A392" s="272"/>
      <c r="B392" s="55"/>
      <c r="C392" s="55"/>
      <c r="D392" s="60"/>
      <c r="E392" s="60"/>
      <c r="F392" s="60"/>
      <c r="G392" s="60"/>
      <c r="H392" s="60"/>
      <c r="I392" s="60"/>
      <c r="J392" s="60"/>
      <c r="K392" s="57"/>
      <c r="L392" s="58"/>
    </row>
    <row r="393" spans="1:13" s="55" customFormat="1" ht="20.25" customHeight="1" x14ac:dyDescent="0.3">
      <c r="A393" s="272"/>
      <c r="D393" s="60"/>
      <c r="E393" s="60"/>
      <c r="F393" s="60"/>
      <c r="G393" s="60"/>
      <c r="H393" s="60"/>
      <c r="I393" s="60"/>
      <c r="J393" s="60"/>
      <c r="K393" s="57"/>
      <c r="L393" s="58"/>
      <c r="M393" s="38"/>
    </row>
    <row r="394" spans="1:13" s="55" customFormat="1" ht="20.25" customHeight="1" x14ac:dyDescent="0.3">
      <c r="A394" s="272"/>
      <c r="D394" s="60"/>
      <c r="E394" s="60"/>
      <c r="F394" s="60"/>
      <c r="G394" s="60"/>
      <c r="H394" s="60"/>
      <c r="I394" s="60"/>
      <c r="J394" s="60"/>
      <c r="K394" s="57"/>
      <c r="L394" s="58"/>
      <c r="M394" s="38"/>
    </row>
    <row r="395" spans="1:13" s="55" customFormat="1" ht="20.25" customHeight="1" x14ac:dyDescent="0.3">
      <c r="A395" s="272"/>
      <c r="D395" s="60"/>
      <c r="E395" s="60"/>
      <c r="F395" s="60"/>
      <c r="G395" s="60"/>
      <c r="H395" s="60"/>
      <c r="I395" s="60"/>
      <c r="J395" s="60"/>
      <c r="K395" s="57"/>
      <c r="L395" s="58"/>
      <c r="M395" s="38"/>
    </row>
  </sheetData>
  <mergeCells count="27">
    <mergeCell ref="D244:F244"/>
    <mergeCell ref="H244:J244"/>
    <mergeCell ref="A1:B1"/>
    <mergeCell ref="K1:L1"/>
    <mergeCell ref="D144:J144"/>
    <mergeCell ref="D145:J145"/>
    <mergeCell ref="D146:J146"/>
    <mergeCell ref="D147:J147"/>
    <mergeCell ref="D194:J194"/>
    <mergeCell ref="D240:F240"/>
    <mergeCell ref="H240:J240"/>
    <mergeCell ref="D243:F243"/>
    <mergeCell ref="H243:J243"/>
    <mergeCell ref="D247:F247"/>
    <mergeCell ref="H247:J247"/>
    <mergeCell ref="D255:F255"/>
    <mergeCell ref="H255:J255"/>
    <mergeCell ref="D270:F270"/>
    <mergeCell ref="H270:J270"/>
    <mergeCell ref="D372:F372"/>
    <mergeCell ref="H372:J372"/>
    <mergeCell ref="D271:F271"/>
    <mergeCell ref="H271:J271"/>
    <mergeCell ref="D302:F302"/>
    <mergeCell ref="H302:J302"/>
    <mergeCell ref="B322:F322"/>
    <mergeCell ref="B305:F305"/>
  </mergeCells>
  <conditionalFormatting sqref="L5:L111 L199:L209 L222:L228 L256:L261 L263:L268 L287:L291 L300:L301 L323:L331 L333:L334 L363:L388">
    <cfRule type="cellIs" dxfId="39" priority="24" operator="equal">
      <formula>"NEW"</formula>
    </cfRule>
  </conditionalFormatting>
  <conditionalFormatting sqref="L113:L137">
    <cfRule type="cellIs" dxfId="38" priority="23" operator="equal">
      <formula>"NEW"</formula>
    </cfRule>
  </conditionalFormatting>
  <conditionalFormatting sqref="L140:L142 L150:L158 L161:L162 L166:L177 L183:L188">
    <cfRule type="cellIs" dxfId="37" priority="22" operator="equal">
      <formula>"NEW"</formula>
    </cfRule>
  </conditionalFormatting>
  <conditionalFormatting sqref="L144:L148">
    <cfRule type="cellIs" dxfId="36" priority="15" operator="equal">
      <formula>"NEW"</formula>
    </cfRule>
  </conditionalFormatting>
  <conditionalFormatting sqref="L191">
    <cfRule type="cellIs" dxfId="35" priority="21" operator="equal">
      <formula>"NEW"</formula>
    </cfRule>
  </conditionalFormatting>
  <conditionalFormatting sqref="L211:L212 L215:L219 L230:L233">
    <cfRule type="cellIs" dxfId="34" priority="20" operator="equal">
      <formula>"NEW"</formula>
    </cfRule>
  </conditionalFormatting>
  <conditionalFormatting sqref="L235:L240">
    <cfRule type="cellIs" dxfId="33" priority="19" operator="equal">
      <formula>"NEW"</formula>
    </cfRule>
  </conditionalFormatting>
  <conditionalFormatting sqref="L245:L247">
    <cfRule type="cellIs" dxfId="32" priority="11" operator="equal">
      <formula>"NEW"</formula>
    </cfRule>
  </conditionalFormatting>
  <conditionalFormatting sqref="L250:L254">
    <cfRule type="cellIs" dxfId="31" priority="18" operator="equal">
      <formula>"NEW"</formula>
    </cfRule>
  </conditionalFormatting>
  <conditionalFormatting sqref="L276:L277 L280 L283:L284 L295:L297">
    <cfRule type="cellIs" dxfId="30" priority="17" operator="equal">
      <formula>"NEW"</formula>
    </cfRule>
  </conditionalFormatting>
  <conditionalFormatting sqref="L307:L310">
    <cfRule type="cellIs" dxfId="29" priority="13" operator="equal">
      <formula>"NEW"</formula>
    </cfRule>
  </conditionalFormatting>
  <conditionalFormatting sqref="L312:L315">
    <cfRule type="cellIs" dxfId="28" priority="2" operator="equal">
      <formula>"NEW"</formula>
    </cfRule>
  </conditionalFormatting>
  <conditionalFormatting sqref="L317:L320">
    <cfRule type="cellIs" dxfId="27" priority="1" operator="equal">
      <formula>"NEW"</formula>
    </cfRule>
  </conditionalFormatting>
  <conditionalFormatting sqref="L337:L339 L342:L343 L346:L347 L352:L356 L360">
    <cfRule type="cellIs" dxfId="26" priority="16" operator="equal">
      <formula>"NEW"</formula>
    </cfRule>
  </conditionalFormatting>
  <dataValidations count="1">
    <dataValidation type="list" allowBlank="1" showInputMessage="1" showErrorMessage="1" sqref="C306:C321 C323:C388 C5:C304" xr:uid="{8FED3B92-B29F-4105-B779-C73C01B9F912}">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headerFooter alignWithMargins="0">
    <oddHeader>&amp;L&amp;"Arial,Bold"&amp;16PLACE - &amp;A&amp;C&amp;"Arial,Bold"&amp;16FEES AND CHARGES 2020/21</oddHeader>
    <oddFooter>&amp;L&amp;"Arial,Bold"&amp;16&amp;A&amp;C&amp;"Arial,Bold"&amp;16&amp;P</oddFooter>
  </headerFooter>
  <rowBreaks count="11" manualBreakCount="11">
    <brk id="22" max="13" man="1"/>
    <brk id="59" max="13" man="1"/>
    <brk id="95" max="13" man="1"/>
    <brk id="130" max="13" man="1"/>
    <brk id="163" max="13" man="1"/>
    <brk id="194" max="13" man="1"/>
    <brk id="232" max="13" man="1"/>
    <brk id="261" max="13" man="1"/>
    <brk id="291" max="13" man="1"/>
    <brk id="331" max="13" man="1"/>
    <brk id="363"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C1210-395A-44A5-9009-26A660ED7175}">
  <sheetPr>
    <pageSetUpPr fitToPage="1"/>
  </sheetPr>
  <dimension ref="A1:Y194"/>
  <sheetViews>
    <sheetView zoomScale="70" zoomScaleNormal="70" zoomScaleSheetLayoutView="70" workbookViewId="0">
      <pane ySplit="1" topLeftCell="A2" activePane="bottomLeft" state="frozen"/>
      <selection pane="bottomLeft" activeCell="A2" sqref="A2"/>
    </sheetView>
  </sheetViews>
  <sheetFormatPr defaultColWidth="0" defaultRowHeight="20.25" customHeight="1" x14ac:dyDescent="0.35"/>
  <cols>
    <col min="1" max="1" width="8.15234375" style="65" customWidth="1"/>
    <col min="2" max="2" width="101.4609375" style="55" customWidth="1"/>
    <col min="3" max="3" width="20.4609375" style="196" customWidth="1"/>
    <col min="4" max="4" width="16" style="98" customWidth="1"/>
    <col min="5" max="5" width="12.4609375" style="98" customWidth="1"/>
    <col min="6" max="6" width="16.23046875" style="98" customWidth="1"/>
    <col min="7" max="7" width="3.4609375" style="98" customWidth="1"/>
    <col min="8" max="8" width="16" style="296" customWidth="1"/>
    <col min="9" max="9" width="13.15234375" style="98" customWidth="1"/>
    <col min="10" max="10" width="16.23046875" style="98" customWidth="1"/>
    <col min="11" max="11" width="12.23046875" style="57" customWidth="1"/>
    <col min="12" max="12" width="11" style="58" customWidth="1"/>
    <col min="13" max="15" width="9.15234375" style="39" customWidth="1"/>
    <col min="16" max="16384" width="0" style="39" hidden="1"/>
  </cols>
  <sheetData>
    <row r="1" spans="1:12" s="27" customFormat="1" ht="77.599999999999994" thickBot="1" x14ac:dyDescent="0.55000000000000004">
      <c r="A1" s="547" t="s">
        <v>0</v>
      </c>
      <c r="B1" s="547"/>
      <c r="C1" s="28" t="s">
        <v>694</v>
      </c>
      <c r="D1" s="28" t="s">
        <v>2</v>
      </c>
      <c r="E1" s="28" t="s">
        <v>3</v>
      </c>
      <c r="F1" s="28" t="s">
        <v>4</v>
      </c>
      <c r="G1" s="28"/>
      <c r="H1" s="28" t="s">
        <v>5</v>
      </c>
      <c r="I1" s="28" t="s">
        <v>3</v>
      </c>
      <c r="J1" s="28" t="s">
        <v>6</v>
      </c>
      <c r="K1" s="549" t="s">
        <v>7</v>
      </c>
      <c r="L1" s="549"/>
    </row>
    <row r="2" spans="1:12" s="69" customFormat="1" ht="15.9" thickTop="1" x14ac:dyDescent="0.35">
      <c r="A2" s="67"/>
      <c r="B2" s="186"/>
      <c r="C2" s="17"/>
      <c r="D2" s="24" t="s">
        <v>8</v>
      </c>
      <c r="E2" s="24" t="s">
        <v>8</v>
      </c>
      <c r="F2" s="24" t="s">
        <v>8</v>
      </c>
      <c r="G2" s="25"/>
      <c r="H2" s="24" t="s">
        <v>8</v>
      </c>
      <c r="I2" s="24" t="s">
        <v>8</v>
      </c>
      <c r="J2" s="24" t="s">
        <v>8</v>
      </c>
      <c r="K2" s="23" t="s">
        <v>8</v>
      </c>
      <c r="L2" s="22" t="s">
        <v>9</v>
      </c>
    </row>
    <row r="3" spans="1:12" ht="18" thickBot="1" x14ac:dyDescent="0.4">
      <c r="A3" s="275"/>
      <c r="B3" s="452" t="s">
        <v>695</v>
      </c>
      <c r="C3" s="17"/>
      <c r="D3" s="24"/>
      <c r="E3" s="24"/>
      <c r="F3" s="24"/>
      <c r="G3" s="24"/>
      <c r="H3" s="203"/>
      <c r="I3" s="24"/>
      <c r="J3" s="24"/>
      <c r="K3" s="23"/>
      <c r="L3" s="22"/>
    </row>
    <row r="4" spans="1:12" ht="15.9" thickTop="1" x14ac:dyDescent="0.35">
      <c r="A4" s="275"/>
      <c r="B4" s="114"/>
      <c r="C4" s="17"/>
      <c r="D4" s="24"/>
      <c r="E4" s="24"/>
      <c r="F4" s="24"/>
      <c r="G4" s="24"/>
      <c r="H4" s="203"/>
      <c r="I4" s="24"/>
      <c r="J4" s="24"/>
      <c r="K4" s="23"/>
      <c r="L4" s="22"/>
    </row>
    <row r="5" spans="1:12" ht="15.45" x14ac:dyDescent="0.35">
      <c r="A5" s="40">
        <v>1</v>
      </c>
      <c r="B5" s="49" t="s">
        <v>696</v>
      </c>
      <c r="C5" s="106"/>
      <c r="D5" s="203">
        <v>85</v>
      </c>
      <c r="E5" s="16"/>
      <c r="F5" s="16">
        <f>D5+E5</f>
        <v>85</v>
      </c>
      <c r="G5" s="24"/>
      <c r="H5" s="203">
        <v>85</v>
      </c>
      <c r="I5" s="24"/>
      <c r="J5" s="16">
        <f>H5+I5</f>
        <v>85</v>
      </c>
      <c r="K5" s="9">
        <f>J5-F5</f>
        <v>0</v>
      </c>
      <c r="L5" s="8">
        <f>IF(F5="","NEW",K5/F5)</f>
        <v>0</v>
      </c>
    </row>
    <row r="6" spans="1:12" ht="15.45" x14ac:dyDescent="0.35">
      <c r="A6" s="40"/>
      <c r="B6" s="49"/>
      <c r="C6" s="106"/>
      <c r="D6" s="203"/>
      <c r="E6" s="16"/>
      <c r="F6" s="16"/>
      <c r="G6" s="24"/>
      <c r="H6" s="203"/>
      <c r="I6" s="24"/>
      <c r="J6" s="16"/>
      <c r="K6" s="9"/>
      <c r="L6" s="8"/>
    </row>
    <row r="7" spans="1:12" ht="18" thickBot="1" x14ac:dyDescent="0.4">
      <c r="A7" s="40"/>
      <c r="B7" s="461" t="s">
        <v>697</v>
      </c>
      <c r="C7" s="106"/>
      <c r="D7" s="203"/>
      <c r="E7" s="16"/>
      <c r="F7" s="16"/>
      <c r="G7" s="24"/>
      <c r="H7" s="203"/>
      <c r="I7" s="24"/>
      <c r="J7" s="16"/>
      <c r="K7" s="9"/>
      <c r="L7" s="8"/>
    </row>
    <row r="8" spans="1:12" ht="30.45" thickTop="1" x14ac:dyDescent="0.35">
      <c r="A8" s="40">
        <f>A5+1</f>
        <v>2</v>
      </c>
      <c r="B8" s="49" t="s">
        <v>698</v>
      </c>
      <c r="C8" s="106"/>
      <c r="D8" s="203">
        <v>245</v>
      </c>
      <c r="E8" s="16"/>
      <c r="F8" s="16">
        <f t="shared" ref="F8:F11" si="0">D8+E8</f>
        <v>245</v>
      </c>
      <c r="G8" s="24"/>
      <c r="H8" s="203">
        <v>245</v>
      </c>
      <c r="I8" s="24"/>
      <c r="J8" s="16">
        <f>H8+I8</f>
        <v>245</v>
      </c>
      <c r="K8" s="9">
        <f t="shared" ref="K8:K11" si="1">J8-F8</f>
        <v>0</v>
      </c>
      <c r="L8" s="8">
        <f t="shared" ref="L8:L11" si="2">IF(F8="","NEW",K8/F8)</f>
        <v>0</v>
      </c>
    </row>
    <row r="9" spans="1:12" ht="15.45" x14ac:dyDescent="0.35">
      <c r="A9" s="40">
        <f>A8+1</f>
        <v>3</v>
      </c>
      <c r="B9" s="105" t="s">
        <v>699</v>
      </c>
      <c r="C9" s="276"/>
      <c r="D9" s="203">
        <v>110</v>
      </c>
      <c r="E9" s="16"/>
      <c r="F9" s="16">
        <f t="shared" si="0"/>
        <v>110</v>
      </c>
      <c r="G9" s="24"/>
      <c r="H9" s="203">
        <v>110</v>
      </c>
      <c r="I9" s="24"/>
      <c r="J9" s="16">
        <f>H9+I9</f>
        <v>110</v>
      </c>
      <c r="K9" s="9">
        <f t="shared" si="1"/>
        <v>0</v>
      </c>
      <c r="L9" s="8">
        <f t="shared" si="2"/>
        <v>0</v>
      </c>
    </row>
    <row r="10" spans="1:12" ht="15" x14ac:dyDescent="0.35">
      <c r="A10" s="40">
        <f>A9+1</f>
        <v>4</v>
      </c>
      <c r="B10" s="105" t="s">
        <v>700</v>
      </c>
      <c r="C10" s="106"/>
      <c r="D10" s="203">
        <v>245</v>
      </c>
      <c r="E10" s="16"/>
      <c r="F10" s="16">
        <f t="shared" si="0"/>
        <v>245</v>
      </c>
      <c r="G10" s="16"/>
      <c r="H10" s="203">
        <v>245</v>
      </c>
      <c r="I10" s="16"/>
      <c r="J10" s="16">
        <f>H10+I10</f>
        <v>245</v>
      </c>
      <c r="K10" s="9">
        <f t="shared" si="1"/>
        <v>0</v>
      </c>
      <c r="L10" s="8">
        <f t="shared" si="2"/>
        <v>0</v>
      </c>
    </row>
    <row r="11" spans="1:12" ht="15" x14ac:dyDescent="0.35">
      <c r="A11" s="40">
        <f>A10+1</f>
        <v>5</v>
      </c>
      <c r="B11" s="105" t="s">
        <v>701</v>
      </c>
      <c r="C11" s="106"/>
      <c r="D11" s="203">
        <v>85</v>
      </c>
      <c r="E11" s="16"/>
      <c r="F11" s="16">
        <f t="shared" si="0"/>
        <v>85</v>
      </c>
      <c r="G11" s="16"/>
      <c r="H11" s="203">
        <v>85</v>
      </c>
      <c r="I11" s="16"/>
      <c r="J11" s="16">
        <f>H11+I11</f>
        <v>85</v>
      </c>
      <c r="K11" s="9">
        <f t="shared" si="1"/>
        <v>0</v>
      </c>
      <c r="L11" s="8">
        <f t="shared" si="2"/>
        <v>0</v>
      </c>
    </row>
    <row r="12" spans="1:12" ht="15.45" x14ac:dyDescent="0.35">
      <c r="A12" s="40"/>
      <c r="B12" s="49"/>
      <c r="C12" s="106"/>
      <c r="D12" s="203"/>
      <c r="E12" s="16"/>
      <c r="F12" s="16"/>
      <c r="G12" s="24"/>
      <c r="H12" s="203"/>
      <c r="I12" s="24"/>
      <c r="J12" s="16"/>
      <c r="K12" s="9"/>
      <c r="L12" s="8"/>
    </row>
    <row r="13" spans="1:12" ht="18" thickBot="1" x14ac:dyDescent="0.4">
      <c r="A13" s="40"/>
      <c r="B13" s="452" t="s">
        <v>702</v>
      </c>
      <c r="C13" s="106"/>
      <c r="D13" s="203"/>
      <c r="E13" s="16"/>
      <c r="F13" s="16"/>
      <c r="G13" s="16"/>
      <c r="H13" s="203"/>
      <c r="I13" s="16"/>
      <c r="J13" s="16"/>
      <c r="K13" s="9"/>
      <c r="L13" s="8"/>
    </row>
    <row r="14" spans="1:12" ht="15.45" thickTop="1" x14ac:dyDescent="0.35">
      <c r="A14" s="40">
        <f>A11+1</f>
        <v>6</v>
      </c>
      <c r="B14" s="105" t="s">
        <v>703</v>
      </c>
      <c r="C14" s="106"/>
      <c r="D14" s="203">
        <v>68.2</v>
      </c>
      <c r="E14" s="16"/>
      <c r="F14" s="16">
        <f>D14+E14</f>
        <v>68.2</v>
      </c>
      <c r="G14" s="16"/>
      <c r="H14" s="203">
        <v>68.2</v>
      </c>
      <c r="I14" s="16"/>
      <c r="J14" s="16">
        <f>H14+I14</f>
        <v>68.2</v>
      </c>
      <c r="K14" s="9">
        <f>J14-F14</f>
        <v>0</v>
      </c>
      <c r="L14" s="8">
        <f>IF(F14="","NEW",K14/F14)</f>
        <v>0</v>
      </c>
    </row>
    <row r="15" spans="1:12" ht="30" x14ac:dyDescent="0.35">
      <c r="A15" s="40">
        <f>A14+1</f>
        <v>7</v>
      </c>
      <c r="B15" s="49" t="s">
        <v>704</v>
      </c>
      <c r="C15" s="106" t="s">
        <v>199</v>
      </c>
      <c r="D15" s="203">
        <v>125</v>
      </c>
      <c r="E15" s="16"/>
      <c r="F15" s="16">
        <f>D15+E15</f>
        <v>125</v>
      </c>
      <c r="G15" s="16"/>
      <c r="H15" s="203">
        <v>125</v>
      </c>
      <c r="I15" s="16"/>
      <c r="J15" s="16">
        <f>H15+I15</f>
        <v>125</v>
      </c>
      <c r="K15" s="9">
        <f>J15-F15</f>
        <v>0</v>
      </c>
      <c r="L15" s="8">
        <f>IF(F15="","NEW",K15/F15)</f>
        <v>0</v>
      </c>
    </row>
    <row r="16" spans="1:12" ht="15" x14ac:dyDescent="0.35">
      <c r="A16" s="40">
        <f>A15+1</f>
        <v>8</v>
      </c>
      <c r="B16" s="105" t="s">
        <v>705</v>
      </c>
      <c r="C16" s="106"/>
      <c r="D16" s="203">
        <v>110</v>
      </c>
      <c r="E16" s="16"/>
      <c r="F16" s="16">
        <f>D16+E16</f>
        <v>110</v>
      </c>
      <c r="G16" s="16"/>
      <c r="H16" s="203">
        <v>110</v>
      </c>
      <c r="I16" s="16"/>
      <c r="J16" s="16">
        <f>H16+I16</f>
        <v>110</v>
      </c>
      <c r="K16" s="9">
        <f>J16-F16</f>
        <v>0</v>
      </c>
      <c r="L16" s="8">
        <f>IF(F16="","NEW",K16/F16)</f>
        <v>0</v>
      </c>
    </row>
    <row r="17" spans="1:25" ht="15" x14ac:dyDescent="0.35">
      <c r="A17" s="40">
        <f>A16+1</f>
        <v>9</v>
      </c>
      <c r="B17" s="105" t="s">
        <v>706</v>
      </c>
      <c r="C17" s="106"/>
      <c r="D17" s="30">
        <v>270</v>
      </c>
      <c r="E17" s="277"/>
      <c r="F17" s="16">
        <f>D17+E17</f>
        <v>270</v>
      </c>
      <c r="G17" s="277"/>
      <c r="H17" s="30">
        <v>270</v>
      </c>
      <c r="I17" s="277"/>
      <c r="J17" s="16">
        <f>H17+I17</f>
        <v>270</v>
      </c>
      <c r="K17" s="9">
        <f>J17-F17</f>
        <v>0</v>
      </c>
      <c r="L17" s="8">
        <f>IF(F17="","NEW",K17/F17)</f>
        <v>0</v>
      </c>
    </row>
    <row r="18" spans="1:25" ht="15" x14ac:dyDescent="0.35">
      <c r="A18" s="40">
        <f>A17+1</f>
        <v>10</v>
      </c>
      <c r="B18" s="105" t="s">
        <v>707</v>
      </c>
      <c r="C18" s="106" t="s">
        <v>199</v>
      </c>
      <c r="D18" s="550" t="s">
        <v>708</v>
      </c>
      <c r="E18" s="551"/>
      <c r="F18" s="551"/>
      <c r="G18" s="551"/>
      <c r="H18" s="551"/>
      <c r="I18" s="551"/>
      <c r="J18" s="552"/>
      <c r="K18" s="9"/>
      <c r="L18" s="8"/>
    </row>
    <row r="19" spans="1:25" ht="15.45" x14ac:dyDescent="0.35">
      <c r="A19" s="40"/>
      <c r="B19" s="105"/>
      <c r="C19" s="106"/>
      <c r="D19" s="203"/>
      <c r="E19" s="16"/>
      <c r="F19" s="16"/>
      <c r="G19" s="16"/>
      <c r="H19" s="203"/>
      <c r="I19" s="16"/>
      <c r="J19" s="16"/>
      <c r="K19" s="9"/>
      <c r="L19" s="8"/>
      <c r="P19" s="50"/>
      <c r="Q19" s="203"/>
      <c r="R19" s="16"/>
      <c r="S19" s="16"/>
      <c r="T19" s="24"/>
      <c r="U19" s="203"/>
      <c r="V19" s="24"/>
      <c r="W19" s="16"/>
      <c r="X19" s="9"/>
      <c r="Y19" s="8"/>
    </row>
    <row r="20" spans="1:25" ht="15" customHeight="1" thickBot="1" x14ac:dyDescent="0.4">
      <c r="A20" s="40"/>
      <c r="B20" s="452" t="s">
        <v>709</v>
      </c>
      <c r="C20" s="106"/>
      <c r="D20" s="203"/>
      <c r="E20" s="16"/>
      <c r="F20" s="16"/>
      <c r="G20" s="16"/>
      <c r="H20" s="203"/>
      <c r="I20" s="16"/>
      <c r="J20" s="16"/>
      <c r="K20" s="9"/>
      <c r="L20" s="8"/>
    </row>
    <row r="21" spans="1:25" ht="30.45" thickTop="1" x14ac:dyDescent="0.35">
      <c r="A21" s="40">
        <f>A18+1</f>
        <v>11</v>
      </c>
      <c r="B21" s="49" t="s">
        <v>710</v>
      </c>
      <c r="C21" s="106" t="s">
        <v>199</v>
      </c>
      <c r="D21" s="203">
        <v>245</v>
      </c>
      <c r="E21" s="16"/>
      <c r="F21" s="16">
        <f>D21+E21</f>
        <v>245</v>
      </c>
      <c r="G21" s="16"/>
      <c r="H21" s="203">
        <v>245</v>
      </c>
      <c r="I21" s="16"/>
      <c r="J21" s="16">
        <f>H21+I21</f>
        <v>245</v>
      </c>
      <c r="K21" s="9">
        <f>J21-F21</f>
        <v>0</v>
      </c>
      <c r="L21" s="8">
        <f>IF(F21="","NEW",K21/F21)</f>
        <v>0</v>
      </c>
    </row>
    <row r="22" spans="1:25" ht="15" x14ac:dyDescent="0.35">
      <c r="A22" s="40">
        <f>A21+1</f>
        <v>12</v>
      </c>
      <c r="B22" s="105" t="s">
        <v>711</v>
      </c>
      <c r="C22" s="106"/>
      <c r="D22" s="203">
        <v>110</v>
      </c>
      <c r="E22" s="16"/>
      <c r="F22" s="16">
        <f>D22+E22</f>
        <v>110</v>
      </c>
      <c r="G22" s="16"/>
      <c r="H22" s="203">
        <v>110</v>
      </c>
      <c r="I22" s="16"/>
      <c r="J22" s="16">
        <f>H22+I22</f>
        <v>110</v>
      </c>
      <c r="K22" s="9">
        <f>J22-F22</f>
        <v>0</v>
      </c>
      <c r="L22" s="8">
        <f>IF(F22="","NEW",K22/F22)</f>
        <v>0</v>
      </c>
    </row>
    <row r="23" spans="1:25" ht="15" x14ac:dyDescent="0.35">
      <c r="A23" s="40">
        <f>A22+1</f>
        <v>13</v>
      </c>
      <c r="B23" s="105" t="s">
        <v>700</v>
      </c>
      <c r="C23" s="106"/>
      <c r="D23" s="203">
        <v>245</v>
      </c>
      <c r="E23" s="16"/>
      <c r="F23" s="16">
        <f>D23+E23</f>
        <v>245</v>
      </c>
      <c r="G23" s="16"/>
      <c r="H23" s="203">
        <v>245</v>
      </c>
      <c r="I23" s="16"/>
      <c r="J23" s="16">
        <f>H23+I23</f>
        <v>245</v>
      </c>
      <c r="K23" s="9">
        <f>J23-F23</f>
        <v>0</v>
      </c>
      <c r="L23" s="8">
        <f>IF(F23="","NEW",K23/F23)</f>
        <v>0</v>
      </c>
    </row>
    <row r="24" spans="1:25" ht="15" x14ac:dyDescent="0.35">
      <c r="A24" s="40">
        <f>A23+1</f>
        <v>14</v>
      </c>
      <c r="B24" s="105" t="s">
        <v>712</v>
      </c>
      <c r="C24" s="106"/>
      <c r="D24" s="203">
        <v>85</v>
      </c>
      <c r="E24" s="16"/>
      <c r="F24" s="16">
        <f>D24+E24</f>
        <v>85</v>
      </c>
      <c r="G24" s="16"/>
      <c r="H24" s="203">
        <v>85</v>
      </c>
      <c r="I24" s="16"/>
      <c r="J24" s="16">
        <f>H24+I24</f>
        <v>85</v>
      </c>
      <c r="K24" s="9">
        <f>J24-F24</f>
        <v>0</v>
      </c>
      <c r="L24" s="8">
        <f>IF(F24="","NEW",K24/F24)</f>
        <v>0</v>
      </c>
    </row>
    <row r="25" spans="1:25" ht="15" x14ac:dyDescent="0.35">
      <c r="A25" s="40"/>
      <c r="B25" s="49"/>
      <c r="C25" s="106"/>
      <c r="D25" s="203"/>
      <c r="E25" s="16"/>
      <c r="F25" s="16"/>
      <c r="G25" s="16"/>
      <c r="H25" s="203"/>
      <c r="I25" s="16"/>
      <c r="J25" s="16"/>
      <c r="K25" s="9"/>
      <c r="L25" s="8"/>
    </row>
    <row r="26" spans="1:25" ht="15" customHeight="1" thickBot="1" x14ac:dyDescent="0.4">
      <c r="A26" s="40"/>
      <c r="B26" s="452" t="s">
        <v>713</v>
      </c>
      <c r="C26" s="106"/>
      <c r="D26" s="203"/>
      <c r="E26" s="16"/>
      <c r="F26" s="16"/>
      <c r="G26" s="16"/>
      <c r="H26" s="203"/>
      <c r="I26" s="16"/>
      <c r="J26" s="75"/>
      <c r="K26" s="9"/>
      <c r="L26" s="8"/>
    </row>
    <row r="27" spans="1:25" ht="31.5" customHeight="1" thickTop="1" x14ac:dyDescent="0.35">
      <c r="A27" s="40">
        <f>A24+1</f>
        <v>15</v>
      </c>
      <c r="B27" s="49" t="s">
        <v>714</v>
      </c>
      <c r="C27" s="106"/>
      <c r="D27" s="203">
        <v>245</v>
      </c>
      <c r="E27" s="16"/>
      <c r="F27" s="16">
        <f>D27+E27</f>
        <v>245</v>
      </c>
      <c r="G27" s="16"/>
      <c r="H27" s="203">
        <v>245</v>
      </c>
      <c r="I27" s="16"/>
      <c r="J27" s="16">
        <f>H27+I27</f>
        <v>245</v>
      </c>
      <c r="K27" s="9">
        <f>J27-F27</f>
        <v>0</v>
      </c>
      <c r="L27" s="8">
        <f>IF(F27="","NEW",K27/F27)</f>
        <v>0</v>
      </c>
    </row>
    <row r="28" spans="1:25" ht="15" x14ac:dyDescent="0.35">
      <c r="A28" s="40">
        <f>A27+1</f>
        <v>16</v>
      </c>
      <c r="B28" s="105" t="s">
        <v>711</v>
      </c>
      <c r="C28" s="106"/>
      <c r="D28" s="203">
        <v>110</v>
      </c>
      <c r="E28" s="16"/>
      <c r="F28" s="16">
        <f>D28+E28</f>
        <v>110</v>
      </c>
      <c r="G28" s="16"/>
      <c r="H28" s="203">
        <v>110</v>
      </c>
      <c r="I28" s="16"/>
      <c r="J28" s="16">
        <f>H28+I28</f>
        <v>110</v>
      </c>
      <c r="K28" s="9">
        <f>J28-F28</f>
        <v>0</v>
      </c>
      <c r="L28" s="8">
        <f>IF(F28="","NEW",K28/F28)</f>
        <v>0</v>
      </c>
    </row>
    <row r="29" spans="1:25" ht="15" x14ac:dyDescent="0.35">
      <c r="A29" s="40">
        <f>A28+1</f>
        <v>17</v>
      </c>
      <c r="B29" s="105" t="s">
        <v>700</v>
      </c>
      <c r="C29" s="106"/>
      <c r="D29" s="203">
        <v>245</v>
      </c>
      <c r="E29" s="16"/>
      <c r="F29" s="16">
        <f>D29+E29</f>
        <v>245</v>
      </c>
      <c r="G29" s="16"/>
      <c r="H29" s="203">
        <v>245</v>
      </c>
      <c r="I29" s="16"/>
      <c r="J29" s="16">
        <f>H29+I29</f>
        <v>245</v>
      </c>
      <c r="K29" s="9">
        <f>J29-F29</f>
        <v>0</v>
      </c>
      <c r="L29" s="8">
        <f>IF(F29="","NEW",K29/F29)</f>
        <v>0</v>
      </c>
    </row>
    <row r="30" spans="1:25" ht="15" x14ac:dyDescent="0.35">
      <c r="A30" s="40">
        <f>A29+1</f>
        <v>18</v>
      </c>
      <c r="B30" s="105" t="s">
        <v>701</v>
      </c>
      <c r="C30" s="106"/>
      <c r="D30" s="203">
        <v>85</v>
      </c>
      <c r="E30" s="16"/>
      <c r="F30" s="16">
        <f>D30+E30</f>
        <v>85</v>
      </c>
      <c r="G30" s="16"/>
      <c r="H30" s="203">
        <v>85</v>
      </c>
      <c r="I30" s="16"/>
      <c r="J30" s="16">
        <f>H30+I30</f>
        <v>85</v>
      </c>
      <c r="K30" s="9">
        <f>J30-F30</f>
        <v>0</v>
      </c>
      <c r="L30" s="8">
        <f>IF(F30="","NEW",K30/F30)</f>
        <v>0</v>
      </c>
    </row>
    <row r="31" spans="1:25" ht="15" x14ac:dyDescent="0.35">
      <c r="A31" s="40"/>
      <c r="B31" s="49"/>
      <c r="C31" s="106"/>
      <c r="D31" s="203"/>
      <c r="E31" s="16"/>
      <c r="F31" s="16"/>
      <c r="G31" s="16"/>
      <c r="H31" s="203"/>
      <c r="I31" s="16"/>
      <c r="J31" s="75"/>
      <c r="K31" s="9"/>
      <c r="L31" s="8"/>
    </row>
    <row r="32" spans="1:25" ht="18" thickBot="1" x14ac:dyDescent="0.4">
      <c r="A32" s="40"/>
      <c r="B32" s="452" t="s">
        <v>715</v>
      </c>
      <c r="C32" s="17"/>
      <c r="D32" s="203"/>
      <c r="E32" s="24"/>
      <c r="F32" s="24"/>
      <c r="G32" s="24"/>
      <c r="H32" s="203"/>
      <c r="I32" s="24"/>
      <c r="J32" s="24"/>
      <c r="K32" s="9"/>
      <c r="L32" s="8"/>
    </row>
    <row r="33" spans="1:12" ht="29.15" customHeight="1" thickTop="1" x14ac:dyDescent="0.35">
      <c r="A33" s="40">
        <f>A30+1</f>
        <v>19</v>
      </c>
      <c r="B33" s="49" t="s">
        <v>716</v>
      </c>
      <c r="C33" s="106" t="s">
        <v>199</v>
      </c>
      <c r="D33" s="203">
        <v>245</v>
      </c>
      <c r="E33" s="16"/>
      <c r="F33" s="16">
        <f t="shared" ref="F33:F42" si="3">D33+E33</f>
        <v>245</v>
      </c>
      <c r="G33" s="24"/>
      <c r="H33" s="203">
        <v>245</v>
      </c>
      <c r="I33" s="24"/>
      <c r="J33" s="16">
        <f>H33+I33</f>
        <v>245</v>
      </c>
      <c r="K33" s="9">
        <f t="shared" ref="K33:K42" si="4">J33-F33</f>
        <v>0</v>
      </c>
      <c r="L33" s="8">
        <f t="shared" ref="L33:L42" si="5">IF(F33="","NEW",K33/F33)</f>
        <v>0</v>
      </c>
    </row>
    <row r="34" spans="1:12" ht="15" x14ac:dyDescent="0.35">
      <c r="A34" s="40">
        <f t="shared" ref="A34:A42" si="6">A33+1</f>
        <v>20</v>
      </c>
      <c r="B34" s="105" t="s">
        <v>711</v>
      </c>
      <c r="D34" s="203">
        <v>110</v>
      </c>
      <c r="E34" s="10"/>
      <c r="F34" s="16">
        <f t="shared" si="3"/>
        <v>110</v>
      </c>
      <c r="G34" s="16"/>
      <c r="H34" s="203">
        <v>110</v>
      </c>
      <c r="I34" s="16"/>
      <c r="J34" s="16">
        <f>H34+I34</f>
        <v>110</v>
      </c>
      <c r="K34" s="9">
        <f t="shared" si="4"/>
        <v>0</v>
      </c>
      <c r="L34" s="8">
        <f t="shared" si="5"/>
        <v>0</v>
      </c>
    </row>
    <row r="35" spans="1:12" ht="15" x14ac:dyDescent="0.35">
      <c r="A35" s="40">
        <f t="shared" si="6"/>
        <v>21</v>
      </c>
      <c r="B35" s="105" t="s">
        <v>717</v>
      </c>
      <c r="C35" s="106"/>
      <c r="D35" s="203">
        <v>245</v>
      </c>
      <c r="E35" s="16"/>
      <c r="F35" s="16">
        <f t="shared" si="3"/>
        <v>245</v>
      </c>
      <c r="G35" s="16"/>
      <c r="H35" s="203">
        <v>245</v>
      </c>
      <c r="I35" s="16"/>
      <c r="J35" s="16">
        <f>H35+I35</f>
        <v>245</v>
      </c>
      <c r="K35" s="9">
        <f t="shared" si="4"/>
        <v>0</v>
      </c>
      <c r="L35" s="8">
        <f t="shared" si="5"/>
        <v>0</v>
      </c>
    </row>
    <row r="36" spans="1:12" ht="15" x14ac:dyDescent="0.35">
      <c r="A36" s="40">
        <f t="shared" si="6"/>
        <v>22</v>
      </c>
      <c r="B36" s="105" t="s">
        <v>701</v>
      </c>
      <c r="C36" s="106"/>
      <c r="D36" s="203">
        <v>85</v>
      </c>
      <c r="E36" s="16"/>
      <c r="F36" s="16">
        <f t="shared" si="3"/>
        <v>85</v>
      </c>
      <c r="G36" s="16"/>
      <c r="H36" s="203">
        <v>85</v>
      </c>
      <c r="I36" s="16"/>
      <c r="J36" s="16">
        <f>H36+I36</f>
        <v>85</v>
      </c>
      <c r="K36" s="9">
        <f t="shared" si="4"/>
        <v>0</v>
      </c>
      <c r="L36" s="8">
        <f t="shared" si="5"/>
        <v>0</v>
      </c>
    </row>
    <row r="37" spans="1:12" ht="15" x14ac:dyDescent="0.35">
      <c r="A37" s="40"/>
      <c r="B37" s="105"/>
      <c r="C37" s="106"/>
      <c r="D37" s="203"/>
      <c r="E37" s="16"/>
      <c r="F37" s="16"/>
      <c r="G37" s="16"/>
      <c r="H37" s="203"/>
      <c r="I37" s="16"/>
      <c r="J37" s="16"/>
      <c r="K37" s="9"/>
      <c r="L37" s="8"/>
    </row>
    <row r="38" spans="1:12" ht="35.6" thickBot="1" x14ac:dyDescent="0.4">
      <c r="A38" s="40"/>
      <c r="B38" s="436" t="s">
        <v>718</v>
      </c>
      <c r="C38" s="106"/>
      <c r="D38" s="203"/>
      <c r="E38" s="16"/>
      <c r="F38" s="16"/>
      <c r="G38" s="16"/>
      <c r="H38" s="203"/>
      <c r="I38" s="16"/>
      <c r="J38" s="16"/>
      <c r="K38" s="9"/>
      <c r="L38" s="8"/>
    </row>
    <row r="39" spans="1:12" s="255" customFormat="1" ht="15.45" thickTop="1" x14ac:dyDescent="0.35">
      <c r="A39" s="40">
        <f>A36+1</f>
        <v>23</v>
      </c>
      <c r="B39" s="105" t="s">
        <v>719</v>
      </c>
      <c r="C39" s="106"/>
      <c r="D39" s="203">
        <v>245</v>
      </c>
      <c r="E39" s="203"/>
      <c r="F39" s="16">
        <f t="shared" si="3"/>
        <v>245</v>
      </c>
      <c r="G39" s="16"/>
      <c r="H39" s="203">
        <v>245</v>
      </c>
      <c r="I39" s="203"/>
      <c r="J39" s="16">
        <f>H39+I39</f>
        <v>245</v>
      </c>
      <c r="K39" s="9">
        <f t="shared" si="4"/>
        <v>0</v>
      </c>
      <c r="L39" s="8">
        <f t="shared" si="5"/>
        <v>0</v>
      </c>
    </row>
    <row r="40" spans="1:12" s="255" customFormat="1" ht="15" x14ac:dyDescent="0.35">
      <c r="A40" s="40">
        <f t="shared" si="6"/>
        <v>24</v>
      </c>
      <c r="B40" s="105" t="s">
        <v>711</v>
      </c>
      <c r="C40" s="106"/>
      <c r="D40" s="203">
        <v>110</v>
      </c>
      <c r="E40" s="203"/>
      <c r="F40" s="16">
        <f t="shared" si="3"/>
        <v>110</v>
      </c>
      <c r="G40" s="16"/>
      <c r="H40" s="203">
        <v>110</v>
      </c>
      <c r="I40" s="203"/>
      <c r="J40" s="16">
        <f>H40+I40</f>
        <v>110</v>
      </c>
      <c r="K40" s="9">
        <f t="shared" si="4"/>
        <v>0</v>
      </c>
      <c r="L40" s="8">
        <f t="shared" si="5"/>
        <v>0</v>
      </c>
    </row>
    <row r="41" spans="1:12" ht="15" x14ac:dyDescent="0.35">
      <c r="A41" s="40">
        <f t="shared" si="6"/>
        <v>25</v>
      </c>
      <c r="B41" s="105" t="s">
        <v>720</v>
      </c>
      <c r="C41" s="106"/>
      <c r="D41" s="203">
        <v>245</v>
      </c>
      <c r="E41" s="16"/>
      <c r="F41" s="16">
        <f t="shared" si="3"/>
        <v>245</v>
      </c>
      <c r="G41" s="16"/>
      <c r="H41" s="203">
        <v>245</v>
      </c>
      <c r="I41" s="16"/>
      <c r="J41" s="16">
        <f>H41+I41</f>
        <v>245</v>
      </c>
      <c r="K41" s="9">
        <f t="shared" si="4"/>
        <v>0</v>
      </c>
      <c r="L41" s="8">
        <f t="shared" si="5"/>
        <v>0</v>
      </c>
    </row>
    <row r="42" spans="1:12" ht="15" x14ac:dyDescent="0.35">
      <c r="A42" s="40">
        <f t="shared" si="6"/>
        <v>26</v>
      </c>
      <c r="B42" s="105" t="s">
        <v>701</v>
      </c>
      <c r="C42" s="106"/>
      <c r="D42" s="203">
        <v>85</v>
      </c>
      <c r="E42" s="16"/>
      <c r="F42" s="16">
        <f t="shared" si="3"/>
        <v>85</v>
      </c>
      <c r="G42" s="16"/>
      <c r="H42" s="203">
        <v>85</v>
      </c>
      <c r="I42" s="16"/>
      <c r="J42" s="16">
        <f>H42+I42</f>
        <v>85</v>
      </c>
      <c r="K42" s="9">
        <f t="shared" si="4"/>
        <v>0</v>
      </c>
      <c r="L42" s="8">
        <f t="shared" si="5"/>
        <v>0</v>
      </c>
    </row>
    <row r="43" spans="1:12" ht="15" x14ac:dyDescent="0.35">
      <c r="A43" s="40"/>
      <c r="B43" s="105"/>
      <c r="C43" s="106"/>
      <c r="D43" s="203"/>
      <c r="E43" s="16"/>
      <c r="F43" s="16"/>
      <c r="G43" s="16"/>
      <c r="H43" s="203"/>
      <c r="I43" s="16"/>
      <c r="J43" s="16"/>
      <c r="K43" s="9"/>
      <c r="L43" s="8"/>
    </row>
    <row r="44" spans="1:12" ht="18" thickBot="1" x14ac:dyDescent="0.4">
      <c r="A44" s="40"/>
      <c r="B44" s="436" t="s">
        <v>721</v>
      </c>
      <c r="C44" s="106"/>
      <c r="D44" s="203"/>
      <c r="E44" s="16"/>
      <c r="F44" s="16"/>
      <c r="G44" s="16"/>
      <c r="H44" s="203"/>
      <c r="I44" s="16"/>
      <c r="J44" s="16"/>
      <c r="K44" s="9"/>
      <c r="L44" s="8"/>
    </row>
    <row r="45" spans="1:12" ht="30.45" thickTop="1" x14ac:dyDescent="0.35">
      <c r="A45" s="40">
        <f>A42+1</f>
        <v>27</v>
      </c>
      <c r="B45" s="278" t="s">
        <v>722</v>
      </c>
      <c r="C45" s="106"/>
      <c r="D45" s="203">
        <v>245</v>
      </c>
      <c r="E45" s="16"/>
      <c r="F45" s="16">
        <f t="shared" ref="F45:F48" si="7">D45+E45</f>
        <v>245</v>
      </c>
      <c r="G45" s="16"/>
      <c r="H45" s="203">
        <v>245</v>
      </c>
      <c r="I45" s="16"/>
      <c r="J45" s="16">
        <f>H45+I45</f>
        <v>245</v>
      </c>
      <c r="K45" s="9">
        <f t="shared" ref="K45:K48" si="8">J45-F45</f>
        <v>0</v>
      </c>
      <c r="L45" s="8">
        <f t="shared" ref="L45:L48" si="9">IF(F45="","NEW",K45/F45)</f>
        <v>0</v>
      </c>
    </row>
    <row r="46" spans="1:12" ht="15" x14ac:dyDescent="0.35">
      <c r="A46" s="40">
        <f t="shared" ref="A46:A60" si="10">A45+1</f>
        <v>28</v>
      </c>
      <c r="B46" s="278" t="s">
        <v>699</v>
      </c>
      <c r="C46" s="106"/>
      <c r="D46" s="203">
        <v>110</v>
      </c>
      <c r="E46" s="16"/>
      <c r="F46" s="16">
        <f t="shared" si="7"/>
        <v>110</v>
      </c>
      <c r="G46" s="16"/>
      <c r="H46" s="203">
        <v>110</v>
      </c>
      <c r="I46" s="16"/>
      <c r="J46" s="16">
        <f>H46+I46</f>
        <v>110</v>
      </c>
      <c r="K46" s="9">
        <f t="shared" si="8"/>
        <v>0</v>
      </c>
      <c r="L46" s="8">
        <f t="shared" si="9"/>
        <v>0</v>
      </c>
    </row>
    <row r="47" spans="1:12" ht="15" x14ac:dyDescent="0.35">
      <c r="A47" s="40">
        <f t="shared" si="10"/>
        <v>29</v>
      </c>
      <c r="B47" s="278" t="s">
        <v>700</v>
      </c>
      <c r="C47" s="106"/>
      <c r="D47" s="203">
        <v>245</v>
      </c>
      <c r="E47" s="16"/>
      <c r="F47" s="16">
        <f t="shared" si="7"/>
        <v>245</v>
      </c>
      <c r="G47" s="16"/>
      <c r="H47" s="203">
        <v>245</v>
      </c>
      <c r="I47" s="16"/>
      <c r="J47" s="16">
        <f>H47+I47</f>
        <v>245</v>
      </c>
      <c r="K47" s="9">
        <f t="shared" si="8"/>
        <v>0</v>
      </c>
      <c r="L47" s="8">
        <f t="shared" si="9"/>
        <v>0</v>
      </c>
    </row>
    <row r="48" spans="1:12" ht="15" x14ac:dyDescent="0.35">
      <c r="A48" s="40">
        <f t="shared" si="10"/>
        <v>30</v>
      </c>
      <c r="B48" s="278" t="s">
        <v>712</v>
      </c>
      <c r="C48" s="106"/>
      <c r="D48" s="203">
        <v>85</v>
      </c>
      <c r="E48" s="16"/>
      <c r="F48" s="16">
        <f t="shared" si="7"/>
        <v>85</v>
      </c>
      <c r="G48" s="16"/>
      <c r="H48" s="203">
        <v>85</v>
      </c>
      <c r="I48" s="16"/>
      <c r="J48" s="16">
        <f>H48+I48</f>
        <v>85</v>
      </c>
      <c r="K48" s="9">
        <f t="shared" si="8"/>
        <v>0</v>
      </c>
      <c r="L48" s="8">
        <f t="shared" si="9"/>
        <v>0</v>
      </c>
    </row>
    <row r="49" spans="1:12" ht="15" x14ac:dyDescent="0.35">
      <c r="A49" s="40"/>
      <c r="B49" s="278"/>
      <c r="C49" s="106"/>
      <c r="D49" s="203"/>
      <c r="E49" s="16"/>
      <c r="F49" s="16"/>
      <c r="G49" s="16"/>
      <c r="H49" s="203"/>
      <c r="I49" s="16"/>
      <c r="J49" s="16"/>
      <c r="K49" s="9"/>
      <c r="L49" s="8"/>
    </row>
    <row r="50" spans="1:12" ht="18" thickBot="1" x14ac:dyDescent="0.4">
      <c r="A50" s="40"/>
      <c r="B50" s="436" t="s">
        <v>1504</v>
      </c>
      <c r="C50" s="106"/>
      <c r="D50" s="203"/>
      <c r="E50" s="16"/>
      <c r="F50" s="16"/>
      <c r="G50" s="16"/>
      <c r="H50" s="203"/>
      <c r="I50" s="16"/>
      <c r="J50" s="16"/>
      <c r="K50" s="9"/>
      <c r="L50" s="8"/>
    </row>
    <row r="51" spans="1:12" ht="15.45" thickTop="1" x14ac:dyDescent="0.35">
      <c r="A51" s="40">
        <f>A48+1</f>
        <v>31</v>
      </c>
      <c r="B51" s="278" t="s">
        <v>1505</v>
      </c>
      <c r="C51" s="106"/>
      <c r="D51" s="203"/>
      <c r="E51" s="16"/>
      <c r="F51" s="16"/>
      <c r="G51" s="16"/>
      <c r="H51" s="203">
        <v>245</v>
      </c>
      <c r="I51" s="16"/>
      <c r="J51" s="16">
        <f t="shared" ref="J51:J54" si="11">H51+I51</f>
        <v>245</v>
      </c>
      <c r="K51" s="9">
        <f t="shared" ref="K51:K54" si="12">J51-F51</f>
        <v>245</v>
      </c>
      <c r="L51" s="8" t="str">
        <f t="shared" ref="L51:L54" si="13">IF(F51="","NEW",K51/F51)</f>
        <v>NEW</v>
      </c>
    </row>
    <row r="52" spans="1:12" ht="15" x14ac:dyDescent="0.35">
      <c r="A52" s="40">
        <f t="shared" si="10"/>
        <v>32</v>
      </c>
      <c r="B52" s="278" t="s">
        <v>699</v>
      </c>
      <c r="C52" s="106"/>
      <c r="D52" s="203"/>
      <c r="E52" s="16"/>
      <c r="F52" s="16"/>
      <c r="G52" s="16"/>
      <c r="H52" s="203">
        <v>110</v>
      </c>
      <c r="I52" s="16"/>
      <c r="J52" s="16">
        <f t="shared" si="11"/>
        <v>110</v>
      </c>
      <c r="K52" s="9">
        <f t="shared" si="12"/>
        <v>110</v>
      </c>
      <c r="L52" s="8" t="str">
        <f t="shared" si="13"/>
        <v>NEW</v>
      </c>
    </row>
    <row r="53" spans="1:12" ht="15" x14ac:dyDescent="0.35">
      <c r="A53" s="40">
        <f t="shared" si="10"/>
        <v>33</v>
      </c>
      <c r="B53" s="278" t="s">
        <v>1506</v>
      </c>
      <c r="C53" s="106"/>
      <c r="D53" s="203"/>
      <c r="E53" s="16"/>
      <c r="F53" s="16"/>
      <c r="G53" s="16"/>
      <c r="H53" s="203">
        <v>120</v>
      </c>
      <c r="I53" s="16"/>
      <c r="J53" s="16">
        <f t="shared" si="11"/>
        <v>120</v>
      </c>
      <c r="K53" s="9">
        <f t="shared" si="12"/>
        <v>120</v>
      </c>
      <c r="L53" s="8" t="str">
        <f t="shared" si="13"/>
        <v>NEW</v>
      </c>
    </row>
    <row r="54" spans="1:12" ht="15" x14ac:dyDescent="0.35">
      <c r="A54" s="40">
        <f t="shared" si="10"/>
        <v>34</v>
      </c>
      <c r="B54" s="278" t="s">
        <v>712</v>
      </c>
      <c r="C54" s="106"/>
      <c r="D54" s="203"/>
      <c r="E54" s="16"/>
      <c r="F54" s="16"/>
      <c r="G54" s="16"/>
      <c r="H54" s="203">
        <v>85</v>
      </c>
      <c r="I54" s="16"/>
      <c r="J54" s="16">
        <f t="shared" si="11"/>
        <v>85</v>
      </c>
      <c r="K54" s="9">
        <f t="shared" si="12"/>
        <v>85</v>
      </c>
      <c r="L54" s="8" t="str">
        <f t="shared" si="13"/>
        <v>NEW</v>
      </c>
    </row>
    <row r="55" spans="1:12" ht="15" x14ac:dyDescent="0.35">
      <c r="A55" s="40"/>
      <c r="B55" s="105"/>
      <c r="C55" s="106"/>
      <c r="D55" s="203"/>
      <c r="E55" s="16"/>
      <c r="F55" s="16"/>
      <c r="G55" s="16"/>
      <c r="H55" s="203"/>
      <c r="I55" s="16"/>
      <c r="J55" s="16"/>
      <c r="K55" s="9"/>
      <c r="L55" s="8"/>
    </row>
    <row r="56" spans="1:12" ht="15" x14ac:dyDescent="0.35">
      <c r="A56" s="40">
        <f>A54+1</f>
        <v>35</v>
      </c>
      <c r="B56" s="105" t="s">
        <v>723</v>
      </c>
      <c r="C56" s="106"/>
      <c r="D56" s="203">
        <v>237</v>
      </c>
      <c r="E56" s="16"/>
      <c r="F56" s="16">
        <f t="shared" ref="F56:F60" si="14">D56+E56</f>
        <v>237</v>
      </c>
      <c r="G56" s="16"/>
      <c r="H56" s="203">
        <v>237</v>
      </c>
      <c r="I56" s="16"/>
      <c r="J56" s="16">
        <f>H56+I56</f>
        <v>237</v>
      </c>
      <c r="K56" s="9">
        <f t="shared" ref="K56:K60" si="15">J56-F56</f>
        <v>0</v>
      </c>
      <c r="L56" s="8">
        <f t="shared" ref="L56:L60" si="16">IF(F56="","NEW",K56/F56)</f>
        <v>0</v>
      </c>
    </row>
    <row r="57" spans="1:12" ht="15" x14ac:dyDescent="0.35">
      <c r="A57" s="40">
        <f t="shared" si="10"/>
        <v>36</v>
      </c>
      <c r="B57" s="105" t="s">
        <v>724</v>
      </c>
      <c r="C57" s="106"/>
      <c r="D57" s="203">
        <v>237</v>
      </c>
      <c r="E57" s="16"/>
      <c r="F57" s="16">
        <f t="shared" si="14"/>
        <v>237</v>
      </c>
      <c r="G57" s="16"/>
      <c r="H57" s="203">
        <v>237</v>
      </c>
      <c r="I57" s="16"/>
      <c r="J57" s="16">
        <f>H57+I57</f>
        <v>237</v>
      </c>
      <c r="K57" s="9">
        <f t="shared" si="15"/>
        <v>0</v>
      </c>
      <c r="L57" s="8">
        <f t="shared" si="16"/>
        <v>0</v>
      </c>
    </row>
    <row r="58" spans="1:12" ht="15" x14ac:dyDescent="0.35">
      <c r="A58" s="40">
        <f t="shared" si="10"/>
        <v>37</v>
      </c>
      <c r="B58" s="105" t="s">
        <v>725</v>
      </c>
      <c r="C58" s="106"/>
      <c r="D58" s="203">
        <v>55</v>
      </c>
      <c r="E58" s="16"/>
      <c r="F58" s="16">
        <f t="shared" si="14"/>
        <v>55</v>
      </c>
      <c r="G58" s="16"/>
      <c r="H58" s="203">
        <v>55</v>
      </c>
      <c r="I58" s="16"/>
      <c r="J58" s="16">
        <f>H58+I58</f>
        <v>55</v>
      </c>
      <c r="K58" s="9">
        <f t="shared" si="15"/>
        <v>0</v>
      </c>
      <c r="L58" s="8">
        <f t="shared" si="16"/>
        <v>0</v>
      </c>
    </row>
    <row r="59" spans="1:12" ht="15" x14ac:dyDescent="0.35">
      <c r="A59" s="40">
        <f t="shared" si="10"/>
        <v>38</v>
      </c>
      <c r="B59" s="105" t="s">
        <v>726</v>
      </c>
      <c r="C59" s="106"/>
      <c r="D59" s="203">
        <v>480</v>
      </c>
      <c r="E59" s="16"/>
      <c r="F59" s="16">
        <f t="shared" si="14"/>
        <v>480</v>
      </c>
      <c r="G59" s="16"/>
      <c r="H59" s="203">
        <v>480</v>
      </c>
      <c r="I59" s="16"/>
      <c r="J59" s="16">
        <f>H59+I59</f>
        <v>480</v>
      </c>
      <c r="K59" s="9">
        <f t="shared" si="15"/>
        <v>0</v>
      </c>
      <c r="L59" s="8">
        <f t="shared" si="16"/>
        <v>0</v>
      </c>
    </row>
    <row r="60" spans="1:12" ht="15" x14ac:dyDescent="0.35">
      <c r="A60" s="40">
        <f t="shared" si="10"/>
        <v>39</v>
      </c>
      <c r="B60" s="105" t="s">
        <v>727</v>
      </c>
      <c r="C60" s="106"/>
      <c r="D60" s="203">
        <v>680</v>
      </c>
      <c r="E60" s="16"/>
      <c r="F60" s="16">
        <f t="shared" si="14"/>
        <v>680</v>
      </c>
      <c r="G60" s="16"/>
      <c r="H60" s="203">
        <v>680</v>
      </c>
      <c r="I60" s="16"/>
      <c r="J60" s="16">
        <f>H60+I60</f>
        <v>680</v>
      </c>
      <c r="K60" s="9">
        <f t="shared" si="15"/>
        <v>0</v>
      </c>
      <c r="L60" s="8">
        <f t="shared" si="16"/>
        <v>0</v>
      </c>
    </row>
    <row r="61" spans="1:12" ht="15" x14ac:dyDescent="0.35">
      <c r="A61" s="40"/>
      <c r="B61" s="105"/>
      <c r="C61" s="106"/>
      <c r="D61" s="203"/>
      <c r="E61" s="16"/>
      <c r="F61" s="16"/>
      <c r="G61" s="16"/>
      <c r="H61" s="203"/>
      <c r="I61" s="16"/>
      <c r="J61" s="16"/>
      <c r="K61" s="9"/>
      <c r="L61" s="8"/>
    </row>
    <row r="62" spans="1:12" ht="15" x14ac:dyDescent="0.35">
      <c r="A62" s="40">
        <f>A60+1</f>
        <v>40</v>
      </c>
      <c r="B62" s="105" t="s">
        <v>728</v>
      </c>
      <c r="C62" s="106"/>
      <c r="D62" s="203">
        <v>225</v>
      </c>
      <c r="E62" s="16"/>
      <c r="F62" s="16">
        <f>D62+E62</f>
        <v>225</v>
      </c>
      <c r="G62" s="16"/>
      <c r="H62" s="203">
        <v>225</v>
      </c>
      <c r="I62" s="16"/>
      <c r="J62" s="16">
        <f>H62+I62</f>
        <v>225</v>
      </c>
      <c r="K62" s="9">
        <f>J62-F62</f>
        <v>0</v>
      </c>
      <c r="L62" s="8">
        <f>IF(F62="","NEW",K62/F62)</f>
        <v>0</v>
      </c>
    </row>
    <row r="63" spans="1:12" ht="15" x14ac:dyDescent="0.35">
      <c r="A63" s="40">
        <f>A62+1</f>
        <v>41</v>
      </c>
      <c r="B63" s="105" t="s">
        <v>729</v>
      </c>
      <c r="C63" s="106"/>
      <c r="D63" s="203">
        <v>325</v>
      </c>
      <c r="E63" s="16"/>
      <c r="F63" s="16">
        <f>D63+E63</f>
        <v>325</v>
      </c>
      <c r="G63" s="16"/>
      <c r="H63" s="203">
        <v>325</v>
      </c>
      <c r="I63" s="16"/>
      <c r="J63" s="16">
        <f>H63+I63</f>
        <v>325</v>
      </c>
      <c r="K63" s="9">
        <f>J63-F63</f>
        <v>0</v>
      </c>
      <c r="L63" s="8">
        <f>IF(F63="","NEW",K63/F63)</f>
        <v>0</v>
      </c>
    </row>
    <row r="64" spans="1:12" ht="15" x14ac:dyDescent="0.35">
      <c r="A64" s="40"/>
      <c r="B64" s="105"/>
      <c r="C64" s="106"/>
      <c r="D64" s="203"/>
      <c r="E64" s="16"/>
      <c r="F64" s="16"/>
      <c r="G64" s="16"/>
      <c r="H64" s="203"/>
      <c r="I64" s="16"/>
      <c r="J64" s="16"/>
      <c r="K64" s="9"/>
      <c r="L64" s="8"/>
    </row>
    <row r="65" spans="1:12" ht="15" x14ac:dyDescent="0.35">
      <c r="A65" s="40">
        <f>A63+1</f>
        <v>42</v>
      </c>
      <c r="B65" s="105" t="s">
        <v>730</v>
      </c>
      <c r="C65" s="106"/>
      <c r="D65" s="203"/>
      <c r="E65" s="16"/>
      <c r="F65" s="16"/>
      <c r="G65" s="16"/>
      <c r="H65" s="550" t="s">
        <v>731</v>
      </c>
      <c r="I65" s="551"/>
      <c r="J65" s="552"/>
      <c r="K65" s="9"/>
      <c r="L65" s="8" t="str">
        <f>IF(F65="","NEW",K65/F65)</f>
        <v>NEW</v>
      </c>
    </row>
    <row r="66" spans="1:12" ht="15" x14ac:dyDescent="0.35">
      <c r="A66" s="40">
        <f>A65+1</f>
        <v>43</v>
      </c>
      <c r="B66" s="105" t="s">
        <v>732</v>
      </c>
      <c r="C66" s="106"/>
      <c r="D66" s="203">
        <v>55</v>
      </c>
      <c r="E66" s="16"/>
      <c r="F66" s="16">
        <f>D66+E66</f>
        <v>55</v>
      </c>
      <c r="G66" s="16"/>
      <c r="H66" s="550" t="s">
        <v>731</v>
      </c>
      <c r="I66" s="551"/>
      <c r="J66" s="552"/>
      <c r="K66" s="9"/>
      <c r="L66" s="8"/>
    </row>
    <row r="67" spans="1:12" ht="15" x14ac:dyDescent="0.35">
      <c r="A67" s="40">
        <f>A66+1</f>
        <v>44</v>
      </c>
      <c r="B67" s="105" t="s">
        <v>733</v>
      </c>
      <c r="C67" s="106"/>
      <c r="D67" s="203">
        <v>30000</v>
      </c>
      <c r="E67" s="16"/>
      <c r="F67" s="16">
        <f>D67+E67</f>
        <v>30000</v>
      </c>
      <c r="G67" s="16"/>
      <c r="H67" s="203">
        <v>30000</v>
      </c>
      <c r="I67" s="16"/>
      <c r="J67" s="16">
        <f>H67+I67</f>
        <v>30000</v>
      </c>
      <c r="K67" s="9">
        <f>J67-F67</f>
        <v>0</v>
      </c>
      <c r="L67" s="8">
        <f>IF(F67="","NEW",K67/F67)</f>
        <v>0</v>
      </c>
    </row>
    <row r="68" spans="1:12" ht="15" x14ac:dyDescent="0.35">
      <c r="A68" s="40">
        <f>A67+1</f>
        <v>45</v>
      </c>
      <c r="B68" s="49" t="s">
        <v>734</v>
      </c>
      <c r="C68" s="106"/>
      <c r="D68" s="203">
        <v>20000</v>
      </c>
      <c r="E68" s="16"/>
      <c r="F68" s="16">
        <f>D68+E68</f>
        <v>20000</v>
      </c>
      <c r="G68" s="16"/>
      <c r="H68" s="203">
        <v>20000</v>
      </c>
      <c r="I68" s="16"/>
      <c r="J68" s="16">
        <f>H68+I68</f>
        <v>20000</v>
      </c>
      <c r="K68" s="9">
        <f>J68-F68</f>
        <v>0</v>
      </c>
      <c r="L68" s="8">
        <f>IF(F68="","NEW",K68/F68)</f>
        <v>0</v>
      </c>
    </row>
    <row r="69" spans="1:12" ht="15" x14ac:dyDescent="0.35">
      <c r="A69" s="40"/>
      <c r="B69" s="49"/>
      <c r="C69" s="106"/>
      <c r="D69" s="203"/>
      <c r="E69" s="16"/>
      <c r="F69" s="16"/>
      <c r="G69" s="16"/>
      <c r="H69" s="203"/>
      <c r="I69" s="16"/>
      <c r="J69" s="16"/>
      <c r="K69" s="9"/>
      <c r="L69" s="8"/>
    </row>
    <row r="70" spans="1:12" ht="35.6" thickBot="1" x14ac:dyDescent="0.4">
      <c r="A70" s="40"/>
      <c r="B70" s="461" t="s">
        <v>735</v>
      </c>
      <c r="C70" s="106"/>
      <c r="D70" s="203"/>
      <c r="E70" s="16"/>
      <c r="F70" s="16"/>
      <c r="G70" s="16"/>
      <c r="H70" s="203"/>
      <c r="I70" s="16"/>
      <c r="J70" s="16"/>
      <c r="K70" s="9"/>
      <c r="L70" s="8"/>
    </row>
    <row r="71" spans="1:12" ht="15.45" thickTop="1" x14ac:dyDescent="0.35">
      <c r="A71" s="40">
        <f>A68+1</f>
        <v>46</v>
      </c>
      <c r="B71" s="105" t="s">
        <v>736</v>
      </c>
      <c r="C71" s="106"/>
      <c r="D71" s="203">
        <v>525</v>
      </c>
      <c r="E71" s="16"/>
      <c r="F71" s="16">
        <f>D71+E71</f>
        <v>525</v>
      </c>
      <c r="G71" s="16"/>
      <c r="H71" s="203">
        <v>525</v>
      </c>
      <c r="I71" s="16"/>
      <c r="J71" s="16">
        <f>H71+I71</f>
        <v>525</v>
      </c>
      <c r="K71" s="9">
        <f>J71-F71</f>
        <v>0</v>
      </c>
      <c r="L71" s="8">
        <f>IF(F71="","NEW",K71/F71)</f>
        <v>0</v>
      </c>
    </row>
    <row r="72" spans="1:12" ht="15" x14ac:dyDescent="0.35">
      <c r="A72" s="40">
        <f>A71+1</f>
        <v>47</v>
      </c>
      <c r="B72" s="105" t="s">
        <v>737</v>
      </c>
      <c r="C72" s="106"/>
      <c r="D72" s="203">
        <v>525</v>
      </c>
      <c r="E72" s="16"/>
      <c r="F72" s="16">
        <f>D72+E72</f>
        <v>525</v>
      </c>
      <c r="G72" s="16"/>
      <c r="H72" s="203">
        <v>525</v>
      </c>
      <c r="I72" s="16"/>
      <c r="J72" s="16">
        <f>H72+I72</f>
        <v>525</v>
      </c>
      <c r="K72" s="9">
        <f>J72-F72</f>
        <v>0</v>
      </c>
      <c r="L72" s="8">
        <f>IF(F72="","NEW",K72/F72)</f>
        <v>0</v>
      </c>
    </row>
    <row r="73" spans="1:12" ht="15" x14ac:dyDescent="0.35">
      <c r="A73" s="40">
        <f>A72+1</f>
        <v>48</v>
      </c>
      <c r="B73" s="105" t="s">
        <v>738</v>
      </c>
      <c r="C73" s="106"/>
      <c r="D73" s="203">
        <v>425</v>
      </c>
      <c r="E73" s="16"/>
      <c r="F73" s="16">
        <f>D73+E73</f>
        <v>425</v>
      </c>
      <c r="G73" s="16"/>
      <c r="H73" s="203">
        <v>425</v>
      </c>
      <c r="I73" s="16"/>
      <c r="J73" s="16">
        <f>H73+I73</f>
        <v>425</v>
      </c>
      <c r="K73" s="9">
        <f>J73-F73</f>
        <v>0</v>
      </c>
      <c r="L73" s="8">
        <f>IF(F73="","NEW",K73/F73)</f>
        <v>0</v>
      </c>
    </row>
    <row r="74" spans="1:12" ht="15" x14ac:dyDescent="0.35">
      <c r="A74" s="40">
        <f>A73+1</f>
        <v>49</v>
      </c>
      <c r="B74" s="105" t="s">
        <v>739</v>
      </c>
      <c r="C74" s="106"/>
      <c r="D74" s="203">
        <v>425</v>
      </c>
      <c r="E74" s="16"/>
      <c r="F74" s="16">
        <f>D74+E74</f>
        <v>425</v>
      </c>
      <c r="G74" s="16"/>
      <c r="H74" s="203">
        <v>425</v>
      </c>
      <c r="I74" s="16"/>
      <c r="J74" s="16">
        <f>H74+I74</f>
        <v>425</v>
      </c>
      <c r="K74" s="9">
        <f>J74-F74</f>
        <v>0</v>
      </c>
      <c r="L74" s="8">
        <f>IF(F74="","NEW",K74/F74)</f>
        <v>0</v>
      </c>
    </row>
    <row r="75" spans="1:12" ht="15" x14ac:dyDescent="0.35">
      <c r="A75" s="40">
        <f>A74+1</f>
        <v>50</v>
      </c>
      <c r="B75" s="105" t="s">
        <v>740</v>
      </c>
      <c r="C75" s="106"/>
      <c r="D75" s="203">
        <v>225</v>
      </c>
      <c r="E75" s="16"/>
      <c r="F75" s="16">
        <f>D75+E75</f>
        <v>225</v>
      </c>
      <c r="G75" s="16"/>
      <c r="H75" s="203">
        <v>225</v>
      </c>
      <c r="I75" s="16"/>
      <c r="J75" s="16">
        <f>H75+I75</f>
        <v>225</v>
      </c>
      <c r="K75" s="9">
        <f>J75-F75</f>
        <v>0</v>
      </c>
      <c r="L75" s="8">
        <f>IF(F75="","NEW",K75/F75)</f>
        <v>0</v>
      </c>
    </row>
    <row r="76" spans="1:12" ht="15" x14ac:dyDescent="0.35">
      <c r="A76" s="40"/>
      <c r="B76" s="49"/>
      <c r="C76" s="106"/>
      <c r="D76" s="203"/>
      <c r="E76" s="16"/>
      <c r="F76" s="16"/>
      <c r="G76" s="16"/>
      <c r="H76" s="203"/>
      <c r="I76" s="16"/>
      <c r="J76" s="16"/>
      <c r="K76" s="9"/>
      <c r="L76" s="8"/>
    </row>
    <row r="77" spans="1:12" ht="18" thickBot="1" x14ac:dyDescent="0.4">
      <c r="A77" s="40"/>
      <c r="B77" s="461" t="s">
        <v>741</v>
      </c>
      <c r="C77" s="106"/>
      <c r="D77" s="203"/>
      <c r="E77" s="16"/>
      <c r="F77" s="16"/>
      <c r="G77" s="16"/>
      <c r="H77" s="203"/>
      <c r="I77" s="16"/>
      <c r="J77" s="16"/>
      <c r="K77" s="9"/>
      <c r="L77" s="8"/>
    </row>
    <row r="78" spans="1:12" ht="15.45" thickTop="1" x14ac:dyDescent="0.35">
      <c r="A78" s="40">
        <f>A75+1</f>
        <v>51</v>
      </c>
      <c r="B78" s="105" t="s">
        <v>742</v>
      </c>
      <c r="C78" s="106"/>
      <c r="D78" s="203">
        <v>225</v>
      </c>
      <c r="E78" s="16"/>
      <c r="F78" s="16">
        <f>D78+E78</f>
        <v>225</v>
      </c>
      <c r="G78" s="16"/>
      <c r="H78" s="203">
        <v>208.33</v>
      </c>
      <c r="I78" s="75">
        <f t="shared" ref="I78:I79" si="17">ROUND(H78*0.2,2)</f>
        <v>41.67</v>
      </c>
      <c r="J78" s="16">
        <f>H78+I78</f>
        <v>250</v>
      </c>
      <c r="K78" s="9">
        <f>J78-F78</f>
        <v>25</v>
      </c>
      <c r="L78" s="8">
        <f>IF(F78="","NEW",K78/F78)</f>
        <v>0.1111111111111111</v>
      </c>
    </row>
    <row r="79" spans="1:12" ht="15" x14ac:dyDescent="0.35">
      <c r="A79" s="40">
        <f>A78+1</f>
        <v>52</v>
      </c>
      <c r="B79" s="105" t="s">
        <v>743</v>
      </c>
      <c r="C79" s="106"/>
      <c r="D79" s="203">
        <v>150</v>
      </c>
      <c r="E79" s="16"/>
      <c r="F79" s="16">
        <f>D79+E79</f>
        <v>150</v>
      </c>
      <c r="G79" s="16"/>
      <c r="H79" s="203">
        <v>137.5</v>
      </c>
      <c r="I79" s="75">
        <f t="shared" si="17"/>
        <v>27.5</v>
      </c>
      <c r="J79" s="16">
        <f>H79+I79</f>
        <v>165</v>
      </c>
      <c r="K79" s="9">
        <f>J79-F79</f>
        <v>15</v>
      </c>
      <c r="L79" s="8">
        <f>IF(F79="","NEW",K79/F79)</f>
        <v>0.1</v>
      </c>
    </row>
    <row r="80" spans="1:12" ht="15" x14ac:dyDescent="0.35">
      <c r="A80" s="40"/>
      <c r="B80" s="105"/>
      <c r="C80" s="106"/>
      <c r="D80" s="203"/>
      <c r="E80" s="16"/>
      <c r="F80" s="16"/>
      <c r="G80" s="16"/>
      <c r="H80" s="203"/>
      <c r="I80" s="16"/>
      <c r="J80" s="16"/>
      <c r="K80" s="9"/>
      <c r="L80" s="8"/>
    </row>
    <row r="81" spans="1:12" ht="18" thickBot="1" x14ac:dyDescent="0.4">
      <c r="A81" s="40"/>
      <c r="B81" s="461" t="s">
        <v>744</v>
      </c>
      <c r="C81" s="106"/>
      <c r="D81" s="203"/>
      <c r="E81" s="16"/>
      <c r="F81" s="16"/>
      <c r="G81" s="16"/>
      <c r="H81" s="203"/>
      <c r="I81" s="16"/>
      <c r="J81" s="16"/>
      <c r="K81" s="9"/>
      <c r="L81" s="8"/>
    </row>
    <row r="82" spans="1:12" ht="15.45" thickTop="1" x14ac:dyDescent="0.35">
      <c r="A82" s="40">
        <f>A79+1</f>
        <v>53</v>
      </c>
      <c r="B82" s="105" t="s">
        <v>745</v>
      </c>
      <c r="C82" s="106"/>
      <c r="D82" s="203">
        <v>452</v>
      </c>
      <c r="E82" s="16"/>
      <c r="F82" s="16">
        <f>D82+E82</f>
        <v>452</v>
      </c>
      <c r="G82" s="16"/>
      <c r="H82" s="203">
        <v>452</v>
      </c>
      <c r="I82" s="16"/>
      <c r="J82" s="16">
        <f>H82+I82</f>
        <v>452</v>
      </c>
      <c r="K82" s="9">
        <f>J82-F82</f>
        <v>0</v>
      </c>
      <c r="L82" s="8">
        <f>IF(F82="","NEW",K82/F82)</f>
        <v>0</v>
      </c>
    </row>
    <row r="83" spans="1:12" ht="15" x14ac:dyDescent="0.35">
      <c r="A83" s="40">
        <f>A82+1</f>
        <v>54</v>
      </c>
      <c r="B83" s="105" t="s">
        <v>746</v>
      </c>
      <c r="C83" s="106"/>
      <c r="D83" s="203">
        <v>492</v>
      </c>
      <c r="E83" s="16"/>
      <c r="F83" s="16">
        <f>D83+E83</f>
        <v>492</v>
      </c>
      <c r="G83" s="16"/>
      <c r="H83" s="203">
        <v>492</v>
      </c>
      <c r="I83" s="16"/>
      <c r="J83" s="16">
        <f>H83+I83</f>
        <v>492</v>
      </c>
      <c r="K83" s="9">
        <f>J83-F83</f>
        <v>0</v>
      </c>
      <c r="L83" s="8">
        <f>IF(F83="","NEW",K83/F83)</f>
        <v>0</v>
      </c>
    </row>
    <row r="84" spans="1:12" ht="15" x14ac:dyDescent="0.35">
      <c r="A84" s="40">
        <f>A83+1</f>
        <v>55</v>
      </c>
      <c r="B84" s="105" t="s">
        <v>747</v>
      </c>
      <c r="C84" s="106"/>
      <c r="D84" s="203">
        <v>220</v>
      </c>
      <c r="E84" s="16"/>
      <c r="F84" s="16">
        <f>D84+E84</f>
        <v>220</v>
      </c>
      <c r="G84" s="16"/>
      <c r="H84" s="203">
        <v>220</v>
      </c>
      <c r="I84" s="16"/>
      <c r="J84" s="16">
        <f>H84+I84</f>
        <v>220</v>
      </c>
      <c r="K84" s="9">
        <f>J84-F84</f>
        <v>0</v>
      </c>
      <c r="L84" s="8">
        <f>IF(F84="","NEW",K84/F84)</f>
        <v>0</v>
      </c>
    </row>
    <row r="85" spans="1:12" ht="15" x14ac:dyDescent="0.35">
      <c r="A85" s="40"/>
      <c r="B85" s="49"/>
      <c r="C85" s="106"/>
      <c r="D85" s="203"/>
      <c r="E85" s="16"/>
      <c r="F85" s="16"/>
      <c r="G85" s="16"/>
      <c r="H85" s="203"/>
      <c r="I85" s="16"/>
      <c r="J85" s="75"/>
      <c r="K85" s="9"/>
      <c r="L85" s="8"/>
    </row>
    <row r="86" spans="1:12" ht="18" thickBot="1" x14ac:dyDescent="0.4">
      <c r="A86" s="40"/>
      <c r="B86" s="461" t="s">
        <v>748</v>
      </c>
      <c r="C86" s="106" t="s">
        <v>199</v>
      </c>
      <c r="D86" s="203"/>
      <c r="E86" s="203"/>
      <c r="F86" s="91"/>
      <c r="G86" s="16"/>
      <c r="H86" s="203"/>
      <c r="I86" s="203"/>
      <c r="J86" s="203"/>
      <c r="K86" s="9"/>
      <c r="L86" s="8"/>
    </row>
    <row r="87" spans="1:12" ht="15.45" thickTop="1" x14ac:dyDescent="0.35">
      <c r="A87" s="40">
        <f>A84+1</f>
        <v>56</v>
      </c>
      <c r="B87" s="105" t="s">
        <v>749</v>
      </c>
      <c r="C87" s="106"/>
      <c r="D87" s="203">
        <v>245</v>
      </c>
      <c r="E87" s="16"/>
      <c r="F87" s="16">
        <f t="shared" ref="F87:F92" si="18">D87+E87</f>
        <v>245</v>
      </c>
      <c r="G87" s="16"/>
      <c r="H87" s="203">
        <v>300</v>
      </c>
      <c r="I87" s="16"/>
      <c r="J87" s="16">
        <f t="shared" ref="J87:J92" si="19">H87+I87</f>
        <v>300</v>
      </c>
      <c r="K87" s="9">
        <f t="shared" ref="K87:K92" si="20">J87-F87</f>
        <v>55</v>
      </c>
      <c r="L87" s="8">
        <f t="shared" ref="L87:L92" si="21">IF(F87="","NEW",K87/F87)</f>
        <v>0.22448979591836735</v>
      </c>
    </row>
    <row r="88" spans="1:12" ht="30" x14ac:dyDescent="0.35">
      <c r="A88" s="40">
        <f>A87+1</f>
        <v>57</v>
      </c>
      <c r="B88" s="105" t="s">
        <v>750</v>
      </c>
      <c r="C88" s="106"/>
      <c r="D88" s="203">
        <v>245</v>
      </c>
      <c r="E88" s="16"/>
      <c r="F88" s="16">
        <f t="shared" si="18"/>
        <v>245</v>
      </c>
      <c r="G88" s="16"/>
      <c r="H88" s="203">
        <v>300</v>
      </c>
      <c r="I88" s="16"/>
      <c r="J88" s="16">
        <f t="shared" si="19"/>
        <v>300</v>
      </c>
      <c r="K88" s="9">
        <f t="shared" si="20"/>
        <v>55</v>
      </c>
      <c r="L88" s="8">
        <f t="shared" si="21"/>
        <v>0.22448979591836735</v>
      </c>
    </row>
    <row r="89" spans="1:12" ht="15" x14ac:dyDescent="0.35">
      <c r="A89" s="40">
        <f>A88+1</f>
        <v>58</v>
      </c>
      <c r="B89" s="278" t="s">
        <v>1507</v>
      </c>
      <c r="C89" s="106"/>
      <c r="D89" s="203">
        <v>247</v>
      </c>
      <c r="E89" s="16"/>
      <c r="F89" s="16">
        <f t="shared" si="18"/>
        <v>247</v>
      </c>
      <c r="G89" s="16"/>
      <c r="H89" s="203">
        <v>247</v>
      </c>
      <c r="I89" s="16"/>
      <c r="J89" s="16">
        <f t="shared" si="19"/>
        <v>247</v>
      </c>
      <c r="K89" s="9">
        <f t="shared" si="20"/>
        <v>0</v>
      </c>
      <c r="L89" s="8">
        <f t="shared" si="21"/>
        <v>0</v>
      </c>
    </row>
    <row r="90" spans="1:12" ht="15" x14ac:dyDescent="0.35">
      <c r="A90" s="40">
        <f t="shared" ref="A90:A92" si="22">A89+1</f>
        <v>59</v>
      </c>
      <c r="B90" s="105" t="s">
        <v>751</v>
      </c>
      <c r="C90" s="106"/>
      <c r="D90" s="203">
        <v>270</v>
      </c>
      <c r="E90" s="16"/>
      <c r="F90" s="16">
        <f t="shared" si="18"/>
        <v>270</v>
      </c>
      <c r="G90" s="16"/>
      <c r="H90" s="203">
        <v>270</v>
      </c>
      <c r="I90" s="16"/>
      <c r="J90" s="16">
        <f t="shared" si="19"/>
        <v>270</v>
      </c>
      <c r="K90" s="9">
        <f t="shared" si="20"/>
        <v>0</v>
      </c>
      <c r="L90" s="8">
        <f t="shared" si="21"/>
        <v>0</v>
      </c>
    </row>
    <row r="91" spans="1:12" ht="15" x14ac:dyDescent="0.35">
      <c r="A91" s="40">
        <f t="shared" si="22"/>
        <v>60</v>
      </c>
      <c r="B91" s="105" t="s">
        <v>1508</v>
      </c>
      <c r="C91" s="106"/>
      <c r="D91" s="203"/>
      <c r="E91" s="16"/>
      <c r="F91" s="16"/>
      <c r="G91" s="16"/>
      <c r="H91" s="203">
        <v>296.39999999999998</v>
      </c>
      <c r="I91" s="16"/>
      <c r="J91" s="16">
        <f t="shared" si="19"/>
        <v>296.39999999999998</v>
      </c>
      <c r="K91" s="9">
        <f t="shared" ref="K91" si="23">J91-F91</f>
        <v>296.39999999999998</v>
      </c>
      <c r="L91" s="8" t="str">
        <f t="shared" ref="L91" si="24">IF(F91="","NEW",K91/F91)</f>
        <v>NEW</v>
      </c>
    </row>
    <row r="92" spans="1:12" ht="15" x14ac:dyDescent="0.35">
      <c r="A92" s="40">
        <f t="shared" si="22"/>
        <v>61</v>
      </c>
      <c r="B92" s="105" t="s">
        <v>752</v>
      </c>
      <c r="C92" s="106"/>
      <c r="D92" s="203">
        <v>390</v>
      </c>
      <c r="E92" s="16"/>
      <c r="F92" s="16">
        <f t="shared" si="18"/>
        <v>390</v>
      </c>
      <c r="G92" s="16"/>
      <c r="H92" s="203">
        <v>390</v>
      </c>
      <c r="I92" s="16"/>
      <c r="J92" s="16">
        <f t="shared" si="19"/>
        <v>390</v>
      </c>
      <c r="K92" s="9">
        <f t="shared" si="20"/>
        <v>0</v>
      </c>
      <c r="L92" s="8">
        <f t="shared" si="21"/>
        <v>0</v>
      </c>
    </row>
    <row r="93" spans="1:12" ht="15" x14ac:dyDescent="0.35">
      <c r="A93" s="40"/>
      <c r="B93" s="105"/>
      <c r="C93" s="106"/>
      <c r="D93" s="203"/>
      <c r="E93" s="16"/>
      <c r="F93" s="16"/>
      <c r="G93" s="16"/>
      <c r="H93" s="203"/>
      <c r="I93" s="16"/>
      <c r="J93" s="16"/>
      <c r="K93" s="9"/>
      <c r="L93" s="8"/>
    </row>
    <row r="94" spans="1:12" ht="15" x14ac:dyDescent="0.35">
      <c r="A94" s="40"/>
      <c r="B94" s="105"/>
      <c r="C94" s="106"/>
      <c r="D94" s="203"/>
      <c r="E94" s="16"/>
      <c r="F94" s="16"/>
      <c r="G94" s="16"/>
      <c r="H94" s="203"/>
      <c r="I94" s="16"/>
      <c r="J94" s="16"/>
      <c r="K94" s="9"/>
      <c r="L94" s="8"/>
    </row>
    <row r="95" spans="1:12" ht="18" thickBot="1" x14ac:dyDescent="0.4">
      <c r="A95" s="237"/>
      <c r="B95" s="452" t="s">
        <v>753</v>
      </c>
      <c r="C95" s="106"/>
      <c r="D95" s="203"/>
      <c r="E95" s="16"/>
      <c r="F95" s="16"/>
      <c r="G95" s="16"/>
      <c r="H95" s="203"/>
      <c r="I95" s="16"/>
      <c r="J95" s="16"/>
      <c r="K95" s="9"/>
      <c r="L95" s="279"/>
    </row>
    <row r="96" spans="1:12" ht="15.45" thickTop="1" x14ac:dyDescent="0.35">
      <c r="A96" s="40">
        <f>A92+1</f>
        <v>62</v>
      </c>
      <c r="B96" s="105" t="s">
        <v>754</v>
      </c>
      <c r="C96" s="106" t="s">
        <v>199</v>
      </c>
      <c r="D96" s="203">
        <v>1850</v>
      </c>
      <c r="E96" s="75"/>
      <c r="F96" s="16">
        <f t="shared" ref="F96:F103" si="25">D96+E96</f>
        <v>1850</v>
      </c>
      <c r="G96" s="16"/>
      <c r="H96" s="203">
        <v>1850</v>
      </c>
      <c r="I96" s="75"/>
      <c r="J96" s="16">
        <f t="shared" ref="J96:J103" si="26">H96+I96</f>
        <v>1850</v>
      </c>
      <c r="K96" s="9">
        <f t="shared" ref="K96:K103" si="27">J96-F96</f>
        <v>0</v>
      </c>
      <c r="L96" s="8">
        <f t="shared" ref="L96:L103" si="28">IF(F96="","NEW",K96/F96)</f>
        <v>0</v>
      </c>
    </row>
    <row r="97" spans="1:12" ht="15" x14ac:dyDescent="0.35">
      <c r="A97" s="40">
        <f t="shared" ref="A97:A118" si="29">A96+1</f>
        <v>63</v>
      </c>
      <c r="B97" s="105" t="s">
        <v>755</v>
      </c>
      <c r="C97" s="106"/>
      <c r="D97" s="203">
        <v>150</v>
      </c>
      <c r="E97" s="75"/>
      <c r="F97" s="16">
        <f t="shared" si="25"/>
        <v>150</v>
      </c>
      <c r="G97" s="16"/>
      <c r="H97" s="203">
        <v>150</v>
      </c>
      <c r="I97" s="75"/>
      <c r="J97" s="16">
        <f t="shared" si="26"/>
        <v>150</v>
      </c>
      <c r="K97" s="9">
        <f t="shared" si="27"/>
        <v>0</v>
      </c>
      <c r="L97" s="8">
        <f t="shared" si="28"/>
        <v>0</v>
      </c>
    </row>
    <row r="98" spans="1:12" ht="15" x14ac:dyDescent="0.35">
      <c r="A98" s="40">
        <f t="shared" si="29"/>
        <v>64</v>
      </c>
      <c r="B98" s="105" t="s">
        <v>756</v>
      </c>
      <c r="C98" s="106"/>
      <c r="D98" s="203">
        <v>500</v>
      </c>
      <c r="E98" s="75"/>
      <c r="F98" s="16">
        <f t="shared" si="25"/>
        <v>500</v>
      </c>
      <c r="G98" s="16"/>
      <c r="H98" s="203">
        <v>500</v>
      </c>
      <c r="I98" s="75"/>
      <c r="J98" s="16">
        <f t="shared" si="26"/>
        <v>500</v>
      </c>
      <c r="K98" s="9">
        <f t="shared" si="27"/>
        <v>0</v>
      </c>
      <c r="L98" s="8">
        <f t="shared" si="28"/>
        <v>0</v>
      </c>
    </row>
    <row r="99" spans="1:12" ht="15" x14ac:dyDescent="0.35">
      <c r="A99" s="40">
        <f t="shared" si="29"/>
        <v>65</v>
      </c>
      <c r="B99" s="105" t="s">
        <v>757</v>
      </c>
      <c r="C99" s="106"/>
      <c r="D99" s="203">
        <v>1980</v>
      </c>
      <c r="E99" s="75"/>
      <c r="F99" s="16">
        <f t="shared" si="25"/>
        <v>1980</v>
      </c>
      <c r="G99" s="16"/>
      <c r="H99" s="203">
        <v>1980</v>
      </c>
      <c r="I99" s="75"/>
      <c r="J99" s="16">
        <f t="shared" si="26"/>
        <v>1980</v>
      </c>
      <c r="K99" s="9">
        <f t="shared" si="27"/>
        <v>0</v>
      </c>
      <c r="L99" s="8">
        <f t="shared" si="28"/>
        <v>0</v>
      </c>
    </row>
    <row r="100" spans="1:12" ht="15" x14ac:dyDescent="0.35">
      <c r="A100" s="40">
        <f t="shared" si="29"/>
        <v>66</v>
      </c>
      <c r="B100" s="105" t="s">
        <v>758</v>
      </c>
      <c r="C100" s="106"/>
      <c r="D100" s="203">
        <v>1850</v>
      </c>
      <c r="E100" s="75"/>
      <c r="F100" s="16">
        <f t="shared" si="25"/>
        <v>1850</v>
      </c>
      <c r="G100" s="16"/>
      <c r="H100" s="203">
        <v>1850</v>
      </c>
      <c r="I100" s="75"/>
      <c r="J100" s="16">
        <f t="shared" si="26"/>
        <v>1850</v>
      </c>
      <c r="K100" s="9">
        <f t="shared" si="27"/>
        <v>0</v>
      </c>
      <c r="L100" s="8">
        <f t="shared" si="28"/>
        <v>0</v>
      </c>
    </row>
    <row r="101" spans="1:12" ht="15" x14ac:dyDescent="0.35">
      <c r="A101" s="40">
        <f t="shared" si="29"/>
        <v>67</v>
      </c>
      <c r="B101" s="105" t="s">
        <v>759</v>
      </c>
      <c r="C101" s="106"/>
      <c r="D101" s="203">
        <v>1850</v>
      </c>
      <c r="E101" s="75"/>
      <c r="F101" s="16">
        <f t="shared" si="25"/>
        <v>1850</v>
      </c>
      <c r="G101" s="16"/>
      <c r="H101" s="203">
        <v>1850</v>
      </c>
      <c r="I101" s="75"/>
      <c r="J101" s="16">
        <f t="shared" si="26"/>
        <v>1850</v>
      </c>
      <c r="K101" s="9">
        <f t="shared" si="27"/>
        <v>0</v>
      </c>
      <c r="L101" s="8">
        <f t="shared" si="28"/>
        <v>0</v>
      </c>
    </row>
    <row r="102" spans="1:12" ht="15" x14ac:dyDescent="0.35">
      <c r="A102" s="40">
        <f t="shared" si="29"/>
        <v>68</v>
      </c>
      <c r="B102" s="105" t="s">
        <v>760</v>
      </c>
      <c r="C102" s="106"/>
      <c r="D102" s="203">
        <v>1850</v>
      </c>
      <c r="E102" s="75"/>
      <c r="F102" s="16">
        <f t="shared" si="25"/>
        <v>1850</v>
      </c>
      <c r="G102" s="16"/>
      <c r="H102" s="203">
        <v>1850</v>
      </c>
      <c r="I102" s="75"/>
      <c r="J102" s="16">
        <f t="shared" si="26"/>
        <v>1850</v>
      </c>
      <c r="K102" s="9">
        <f t="shared" si="27"/>
        <v>0</v>
      </c>
      <c r="L102" s="8">
        <f t="shared" si="28"/>
        <v>0</v>
      </c>
    </row>
    <row r="103" spans="1:12" ht="15" x14ac:dyDescent="0.35">
      <c r="A103" s="40">
        <f t="shared" si="29"/>
        <v>69</v>
      </c>
      <c r="B103" s="105" t="s">
        <v>760</v>
      </c>
      <c r="C103" s="106"/>
      <c r="D103" s="203">
        <v>2500</v>
      </c>
      <c r="E103" s="75"/>
      <c r="F103" s="16">
        <f t="shared" si="25"/>
        <v>2500</v>
      </c>
      <c r="G103" s="16"/>
      <c r="H103" s="203">
        <v>2500</v>
      </c>
      <c r="I103" s="75"/>
      <c r="J103" s="16">
        <f t="shared" si="26"/>
        <v>2500</v>
      </c>
      <c r="K103" s="9">
        <f t="shared" si="27"/>
        <v>0</v>
      </c>
      <c r="L103" s="8">
        <f t="shared" si="28"/>
        <v>0</v>
      </c>
    </row>
    <row r="104" spans="1:12" ht="15.75" customHeight="1" x14ac:dyDescent="0.35">
      <c r="A104" s="40">
        <f t="shared" si="29"/>
        <v>70</v>
      </c>
      <c r="B104" s="105" t="s">
        <v>761</v>
      </c>
      <c r="C104" s="106" t="s">
        <v>199</v>
      </c>
      <c r="D104" s="550" t="s">
        <v>762</v>
      </c>
      <c r="E104" s="551"/>
      <c r="F104" s="551"/>
      <c r="G104" s="551"/>
      <c r="H104" s="551"/>
      <c r="I104" s="551"/>
      <c r="J104" s="552"/>
      <c r="K104" s="9"/>
      <c r="L104" s="8"/>
    </row>
    <row r="105" spans="1:12" ht="15" x14ac:dyDescent="0.35">
      <c r="A105" s="40">
        <f t="shared" si="29"/>
        <v>71</v>
      </c>
      <c r="B105" s="105" t="s">
        <v>763</v>
      </c>
      <c r="C105" s="106" t="s">
        <v>199</v>
      </c>
      <c r="D105" s="550" t="s">
        <v>764</v>
      </c>
      <c r="E105" s="551"/>
      <c r="F105" s="551"/>
      <c r="G105" s="551"/>
      <c r="H105" s="551"/>
      <c r="I105" s="551"/>
      <c r="J105" s="552"/>
      <c r="K105" s="9"/>
      <c r="L105" s="8"/>
    </row>
    <row r="106" spans="1:12" ht="15" x14ac:dyDescent="0.35">
      <c r="A106" s="40">
        <f t="shared" si="29"/>
        <v>72</v>
      </c>
      <c r="B106" s="105" t="s">
        <v>765</v>
      </c>
      <c r="C106" s="106" t="s">
        <v>199</v>
      </c>
      <c r="D106" s="203">
        <v>107.10000000000001</v>
      </c>
      <c r="E106" s="75">
        <f>ROUND(D106*0.2,2)</f>
        <v>21.42</v>
      </c>
      <c r="F106" s="16">
        <f>D106+E106</f>
        <v>128.52000000000001</v>
      </c>
      <c r="G106" s="16"/>
      <c r="H106" s="203">
        <v>107.10000000000001</v>
      </c>
      <c r="I106" s="75">
        <f>ROUND(H106*0.2,2)</f>
        <v>21.42</v>
      </c>
      <c r="J106" s="16">
        <f>H106+I106</f>
        <v>128.52000000000001</v>
      </c>
      <c r="K106" s="9">
        <f>J106-F106</f>
        <v>0</v>
      </c>
      <c r="L106" s="8">
        <f>IF(F106="","NEW",K106/F106)</f>
        <v>0</v>
      </c>
    </row>
    <row r="107" spans="1:12" ht="15" x14ac:dyDescent="0.35">
      <c r="A107" s="40">
        <f t="shared" si="29"/>
        <v>73</v>
      </c>
      <c r="B107" s="105" t="s">
        <v>766</v>
      </c>
      <c r="C107" s="106" t="s">
        <v>199</v>
      </c>
      <c r="D107" s="550" t="s">
        <v>767</v>
      </c>
      <c r="E107" s="551"/>
      <c r="F107" s="551"/>
      <c r="G107" s="551"/>
      <c r="H107" s="551"/>
      <c r="I107" s="551"/>
      <c r="J107" s="552"/>
      <c r="K107" s="9"/>
      <c r="L107" s="8"/>
    </row>
    <row r="108" spans="1:12" ht="16" customHeight="1" x14ac:dyDescent="0.35">
      <c r="A108" s="40">
        <f t="shared" si="29"/>
        <v>74</v>
      </c>
      <c r="B108" s="105" t="s">
        <v>768</v>
      </c>
      <c r="C108" s="106" t="s">
        <v>199</v>
      </c>
      <c r="D108" s="281">
        <v>104.55</v>
      </c>
      <c r="E108" s="75">
        <f>ROUND(D108*0.2,2)</f>
        <v>20.91</v>
      </c>
      <c r="F108" s="75">
        <f>D108+E108</f>
        <v>125.46</v>
      </c>
      <c r="G108" s="75"/>
      <c r="H108" s="203">
        <v>104.55</v>
      </c>
      <c r="I108" s="75">
        <f>ROUND(H108*0.2,2)</f>
        <v>20.91</v>
      </c>
      <c r="J108" s="16">
        <f>H108+I108</f>
        <v>125.46</v>
      </c>
      <c r="K108" s="9">
        <f>J108-F108</f>
        <v>0</v>
      </c>
      <c r="L108" s="8">
        <f>IF(F108="","NEW",K108/F108)</f>
        <v>0</v>
      </c>
    </row>
    <row r="109" spans="1:12" ht="15.75" customHeight="1" x14ac:dyDescent="0.35">
      <c r="A109" s="40">
        <f t="shared" si="29"/>
        <v>75</v>
      </c>
      <c r="B109" s="105" t="s">
        <v>769</v>
      </c>
      <c r="C109" s="106" t="s">
        <v>199</v>
      </c>
      <c r="D109" s="550" t="s">
        <v>762</v>
      </c>
      <c r="E109" s="551"/>
      <c r="F109" s="551"/>
      <c r="G109" s="551"/>
      <c r="H109" s="551"/>
      <c r="I109" s="551"/>
      <c r="J109" s="552"/>
      <c r="K109" s="9"/>
      <c r="L109" s="8"/>
    </row>
    <row r="110" spans="1:12" ht="15" x14ac:dyDescent="0.35">
      <c r="A110" s="40">
        <f t="shared" si="29"/>
        <v>76</v>
      </c>
      <c r="B110" s="105" t="s">
        <v>770</v>
      </c>
      <c r="C110" s="106" t="s">
        <v>199</v>
      </c>
      <c r="D110" s="281">
        <v>52.274999999999999</v>
      </c>
      <c r="E110" s="75">
        <f>ROUND(D110*0.2,2)</f>
        <v>10.46</v>
      </c>
      <c r="F110" s="75">
        <f>D110+E110</f>
        <v>62.734999999999999</v>
      </c>
      <c r="G110" s="75"/>
      <c r="H110" s="203">
        <v>52.274999999999999</v>
      </c>
      <c r="I110" s="75">
        <f>ROUND(H110*0.2,2)</f>
        <v>10.46</v>
      </c>
      <c r="J110" s="16">
        <f t="shared" ref="J110:J118" si="30">H110+I110</f>
        <v>62.734999999999999</v>
      </c>
      <c r="K110" s="9">
        <f t="shared" ref="K110:K118" si="31">J110-F110</f>
        <v>0</v>
      </c>
      <c r="L110" s="8">
        <f t="shared" ref="L110:L118" si="32">IF(F110="","NEW",K110/F110)</f>
        <v>0</v>
      </c>
    </row>
    <row r="111" spans="1:12" ht="15" x14ac:dyDescent="0.35">
      <c r="A111" s="40">
        <f t="shared" si="29"/>
        <v>77</v>
      </c>
      <c r="B111" s="105" t="s">
        <v>771</v>
      </c>
      <c r="C111" s="106" t="s">
        <v>199</v>
      </c>
      <c r="D111" s="281">
        <v>115.005</v>
      </c>
      <c r="E111" s="75">
        <f>ROUND(D111*0.2,2)</f>
        <v>23</v>
      </c>
      <c r="F111" s="75">
        <f>D111+E111</f>
        <v>138.005</v>
      </c>
      <c r="G111" s="75"/>
      <c r="H111" s="203">
        <v>115.005</v>
      </c>
      <c r="I111" s="75">
        <f>ROUND(H111*0.2,2)</f>
        <v>23</v>
      </c>
      <c r="J111" s="16">
        <f t="shared" si="30"/>
        <v>138.005</v>
      </c>
      <c r="K111" s="9">
        <f t="shared" si="31"/>
        <v>0</v>
      </c>
      <c r="L111" s="8">
        <f t="shared" si="32"/>
        <v>0</v>
      </c>
    </row>
    <row r="112" spans="1:12" ht="15" x14ac:dyDescent="0.35">
      <c r="A112" s="40">
        <f t="shared" si="29"/>
        <v>78</v>
      </c>
      <c r="B112" s="105" t="s">
        <v>772</v>
      </c>
      <c r="C112" s="106" t="s">
        <v>199</v>
      </c>
      <c r="D112" s="281">
        <v>115.005</v>
      </c>
      <c r="E112" s="75">
        <f>ROUND(D112*0.2,2)</f>
        <v>23</v>
      </c>
      <c r="F112" s="75">
        <f>D112+E112</f>
        <v>138.005</v>
      </c>
      <c r="G112" s="75"/>
      <c r="H112" s="203">
        <v>115.005</v>
      </c>
      <c r="I112" s="75">
        <f>ROUND(H112*0.2,2)</f>
        <v>23</v>
      </c>
      <c r="J112" s="16">
        <f t="shared" si="30"/>
        <v>138.005</v>
      </c>
      <c r="K112" s="9">
        <f t="shared" si="31"/>
        <v>0</v>
      </c>
      <c r="L112" s="8">
        <f t="shared" si="32"/>
        <v>0</v>
      </c>
    </row>
    <row r="113" spans="1:12" ht="15" x14ac:dyDescent="0.35">
      <c r="A113" s="40">
        <f t="shared" si="29"/>
        <v>79</v>
      </c>
      <c r="B113" s="105" t="s">
        <v>773</v>
      </c>
      <c r="C113" s="106" t="s">
        <v>199</v>
      </c>
      <c r="D113" s="281">
        <v>73.185000000000002</v>
      </c>
      <c r="E113" s="75">
        <f>ROUND(D113*0.2,2)</f>
        <v>14.64</v>
      </c>
      <c r="F113" s="75">
        <f>D113+E113</f>
        <v>87.825000000000003</v>
      </c>
      <c r="G113" s="75"/>
      <c r="H113" s="203">
        <v>73.185000000000002</v>
      </c>
      <c r="I113" s="75">
        <f>ROUND(H113*0.2,2)</f>
        <v>14.64</v>
      </c>
      <c r="J113" s="16">
        <f t="shared" si="30"/>
        <v>87.825000000000003</v>
      </c>
      <c r="K113" s="9">
        <f t="shared" si="31"/>
        <v>0</v>
      </c>
      <c r="L113" s="8">
        <f t="shared" si="32"/>
        <v>0</v>
      </c>
    </row>
    <row r="114" spans="1:12" ht="15" x14ac:dyDescent="0.35">
      <c r="A114" s="40">
        <f t="shared" si="29"/>
        <v>80</v>
      </c>
      <c r="B114" s="105" t="s">
        <v>774</v>
      </c>
      <c r="C114" s="106"/>
      <c r="D114" s="29">
        <v>225</v>
      </c>
      <c r="E114" s="75"/>
      <c r="F114" s="75">
        <f t="shared" ref="F114:F118" si="33">D114+E114</f>
        <v>225</v>
      </c>
      <c r="G114" s="75"/>
      <c r="H114" s="29">
        <v>225</v>
      </c>
      <c r="I114" s="75"/>
      <c r="J114" s="16">
        <f t="shared" si="30"/>
        <v>225</v>
      </c>
      <c r="K114" s="9">
        <f t="shared" si="31"/>
        <v>0</v>
      </c>
      <c r="L114" s="8">
        <f t="shared" si="32"/>
        <v>0</v>
      </c>
    </row>
    <row r="115" spans="1:12" ht="15" x14ac:dyDescent="0.35">
      <c r="A115" s="40">
        <f t="shared" si="29"/>
        <v>81</v>
      </c>
      <c r="B115" s="105" t="s">
        <v>775</v>
      </c>
      <c r="C115" s="106"/>
      <c r="D115" s="29">
        <v>225</v>
      </c>
      <c r="E115" s="75"/>
      <c r="F115" s="75">
        <f t="shared" si="33"/>
        <v>225</v>
      </c>
      <c r="G115" s="75"/>
      <c r="H115" s="29">
        <v>225</v>
      </c>
      <c r="I115" s="75"/>
      <c r="J115" s="16">
        <f t="shared" si="30"/>
        <v>225</v>
      </c>
      <c r="K115" s="9">
        <f t="shared" si="31"/>
        <v>0</v>
      </c>
      <c r="L115" s="8">
        <f t="shared" si="32"/>
        <v>0</v>
      </c>
    </row>
    <row r="116" spans="1:12" ht="15" x14ac:dyDescent="0.35">
      <c r="A116" s="40">
        <f t="shared" si="29"/>
        <v>82</v>
      </c>
      <c r="B116" s="105" t="s">
        <v>776</v>
      </c>
      <c r="C116" s="106"/>
      <c r="D116" s="29">
        <v>525</v>
      </c>
      <c r="E116" s="75"/>
      <c r="F116" s="75">
        <f t="shared" si="33"/>
        <v>525</v>
      </c>
      <c r="G116" s="75"/>
      <c r="H116" s="29">
        <v>525</v>
      </c>
      <c r="I116" s="75"/>
      <c r="J116" s="16">
        <f t="shared" si="30"/>
        <v>525</v>
      </c>
      <c r="K116" s="9">
        <f t="shared" si="31"/>
        <v>0</v>
      </c>
      <c r="L116" s="8">
        <f t="shared" si="32"/>
        <v>0</v>
      </c>
    </row>
    <row r="117" spans="1:12" ht="15" x14ac:dyDescent="0.35">
      <c r="A117" s="40">
        <f t="shared" si="29"/>
        <v>83</v>
      </c>
      <c r="B117" s="105" t="s">
        <v>777</v>
      </c>
      <c r="C117" s="106"/>
      <c r="D117" s="29">
        <v>525</v>
      </c>
      <c r="E117" s="75"/>
      <c r="F117" s="75">
        <f t="shared" si="33"/>
        <v>525</v>
      </c>
      <c r="G117" s="75"/>
      <c r="H117" s="29">
        <v>525</v>
      </c>
      <c r="I117" s="75"/>
      <c r="J117" s="16">
        <f t="shared" si="30"/>
        <v>525</v>
      </c>
      <c r="K117" s="9">
        <f t="shared" si="31"/>
        <v>0</v>
      </c>
      <c r="L117" s="8">
        <f t="shared" si="32"/>
        <v>0</v>
      </c>
    </row>
    <row r="118" spans="1:12" ht="15" x14ac:dyDescent="0.35">
      <c r="A118" s="40">
        <f t="shared" si="29"/>
        <v>84</v>
      </c>
      <c r="B118" s="105" t="s">
        <v>778</v>
      </c>
      <c r="C118" s="106"/>
      <c r="D118" s="29">
        <v>525</v>
      </c>
      <c r="E118" s="75"/>
      <c r="F118" s="75">
        <f t="shared" si="33"/>
        <v>525</v>
      </c>
      <c r="G118" s="75"/>
      <c r="H118" s="29">
        <v>525</v>
      </c>
      <c r="I118" s="75"/>
      <c r="J118" s="16">
        <f t="shared" si="30"/>
        <v>525</v>
      </c>
      <c r="K118" s="9">
        <f t="shared" si="31"/>
        <v>0</v>
      </c>
      <c r="L118" s="8">
        <f t="shared" si="32"/>
        <v>0</v>
      </c>
    </row>
    <row r="119" spans="1:12" ht="15" x14ac:dyDescent="0.35">
      <c r="A119" s="40"/>
      <c r="B119" s="282"/>
      <c r="C119" s="106"/>
      <c r="D119" s="283"/>
      <c r="E119" s="16"/>
      <c r="F119" s="16"/>
      <c r="G119" s="16"/>
      <c r="H119" s="29"/>
      <c r="I119" s="16"/>
      <c r="J119" s="284"/>
      <c r="K119" s="9"/>
      <c r="L119" s="8"/>
    </row>
    <row r="120" spans="1:12" ht="18" thickBot="1" x14ac:dyDescent="0.4">
      <c r="A120" s="237"/>
      <c r="B120" s="452" t="s">
        <v>779</v>
      </c>
      <c r="C120" s="106"/>
      <c r="D120" s="203"/>
      <c r="E120" s="16"/>
      <c r="F120" s="16"/>
      <c r="G120" s="16"/>
      <c r="H120" s="203"/>
      <c r="I120" s="16"/>
      <c r="J120" s="16"/>
      <c r="K120" s="9"/>
      <c r="L120" s="279"/>
    </row>
    <row r="121" spans="1:12" ht="15.45" thickTop="1" x14ac:dyDescent="0.35">
      <c r="A121" s="40">
        <f>A118+1</f>
        <v>85</v>
      </c>
      <c r="B121" s="105" t="s">
        <v>780</v>
      </c>
      <c r="C121" s="106" t="s">
        <v>199</v>
      </c>
      <c r="D121" s="285"/>
      <c r="E121" s="16"/>
      <c r="F121" s="16"/>
      <c r="G121" s="16"/>
      <c r="H121" s="286"/>
      <c r="I121" s="16"/>
      <c r="J121" s="287"/>
      <c r="K121" s="9"/>
      <c r="L121" s="239"/>
    </row>
    <row r="122" spans="1:12" ht="15" x14ac:dyDescent="0.35">
      <c r="A122" s="40">
        <f t="shared" ref="A122:A123" si="34">A121+1</f>
        <v>86</v>
      </c>
      <c r="B122" s="105" t="s">
        <v>781</v>
      </c>
      <c r="C122" s="106"/>
      <c r="D122" s="29">
        <v>850</v>
      </c>
      <c r="E122" s="75"/>
      <c r="F122" s="16">
        <f t="shared" ref="F122:F123" si="35">D122+E122</f>
        <v>850</v>
      </c>
      <c r="G122" s="16"/>
      <c r="H122" s="29">
        <v>850</v>
      </c>
      <c r="I122" s="75"/>
      <c r="J122" s="16">
        <f t="shared" ref="J122:J123" si="36">H122+I122</f>
        <v>850</v>
      </c>
      <c r="K122" s="9">
        <f t="shared" ref="K122:K123" si="37">J122-F122</f>
        <v>0</v>
      </c>
      <c r="L122" s="8">
        <f t="shared" ref="L122:L123" si="38">IF(F122="","NEW",K122/F122)</f>
        <v>0</v>
      </c>
    </row>
    <row r="123" spans="1:12" ht="15" x14ac:dyDescent="0.35">
      <c r="A123" s="40">
        <f t="shared" si="34"/>
        <v>87</v>
      </c>
      <c r="B123" s="105" t="s">
        <v>782</v>
      </c>
      <c r="C123" s="106"/>
      <c r="D123" s="29">
        <v>500</v>
      </c>
      <c r="E123" s="75"/>
      <c r="F123" s="16">
        <f t="shared" si="35"/>
        <v>500</v>
      </c>
      <c r="G123" s="16"/>
      <c r="H123" s="29">
        <v>500</v>
      </c>
      <c r="I123" s="75"/>
      <c r="J123" s="16">
        <f t="shared" si="36"/>
        <v>500</v>
      </c>
      <c r="K123" s="9">
        <f t="shared" si="37"/>
        <v>0</v>
      </c>
      <c r="L123" s="8">
        <f t="shared" si="38"/>
        <v>0</v>
      </c>
    </row>
    <row r="124" spans="1:12" ht="15" x14ac:dyDescent="0.35">
      <c r="A124" s="40"/>
      <c r="B124" s="230"/>
      <c r="C124" s="106"/>
      <c r="D124" s="285"/>
      <c r="E124" s="16"/>
      <c r="F124" s="16"/>
      <c r="G124" s="16"/>
      <c r="H124" s="286"/>
      <c r="I124" s="16"/>
      <c r="J124" s="287"/>
      <c r="K124" s="9"/>
      <c r="L124" s="239"/>
    </row>
    <row r="125" spans="1:12" ht="18" thickBot="1" x14ac:dyDescent="0.4">
      <c r="A125" s="237"/>
      <c r="B125" s="452" t="s">
        <v>783</v>
      </c>
      <c r="C125" s="106"/>
      <c r="D125" s="203"/>
      <c r="E125" s="16"/>
      <c r="F125" s="16"/>
      <c r="G125" s="16"/>
      <c r="H125" s="203"/>
      <c r="I125" s="16"/>
      <c r="J125" s="16"/>
      <c r="K125" s="9"/>
      <c r="L125" s="279"/>
    </row>
    <row r="126" spans="1:12" ht="15.45" thickTop="1" x14ac:dyDescent="0.35">
      <c r="A126" s="40">
        <v>83</v>
      </c>
      <c r="B126" s="105" t="s">
        <v>784</v>
      </c>
      <c r="C126" s="106" t="s">
        <v>199</v>
      </c>
      <c r="D126" s="550" t="s">
        <v>69</v>
      </c>
      <c r="E126" s="551"/>
      <c r="F126" s="551"/>
      <c r="G126" s="551"/>
      <c r="H126" s="551"/>
      <c r="I126" s="551"/>
      <c r="J126" s="552"/>
      <c r="K126" s="9"/>
      <c r="L126" s="239"/>
    </row>
    <row r="127" spans="1:12" ht="15" x14ac:dyDescent="0.35">
      <c r="A127" s="40">
        <f>A126+1</f>
        <v>84</v>
      </c>
      <c r="B127" s="105" t="s">
        <v>785</v>
      </c>
      <c r="C127" s="106" t="s">
        <v>199</v>
      </c>
      <c r="D127" s="550" t="s">
        <v>69</v>
      </c>
      <c r="E127" s="551"/>
      <c r="F127" s="551"/>
      <c r="G127" s="551"/>
      <c r="H127" s="551"/>
      <c r="I127" s="551"/>
      <c r="J127" s="552"/>
      <c r="K127" s="9"/>
      <c r="L127" s="239"/>
    </row>
    <row r="128" spans="1:12" ht="15" x14ac:dyDescent="0.35">
      <c r="A128" s="40"/>
      <c r="B128" s="105"/>
      <c r="C128" s="106"/>
      <c r="D128" s="16"/>
      <c r="E128" s="16"/>
      <c r="F128" s="16"/>
      <c r="G128" s="16"/>
      <c r="H128" s="203"/>
      <c r="I128" s="16"/>
      <c r="J128" s="16"/>
      <c r="K128" s="9"/>
      <c r="L128" s="239"/>
    </row>
    <row r="129" spans="1:12" ht="18" thickBot="1" x14ac:dyDescent="0.4">
      <c r="A129" s="237"/>
      <c r="B129" s="452" t="s">
        <v>786</v>
      </c>
      <c r="C129" s="106"/>
      <c r="D129" s="203"/>
      <c r="E129" s="16"/>
      <c r="F129" s="16"/>
      <c r="G129" s="16"/>
      <c r="H129" s="203"/>
      <c r="I129" s="16"/>
      <c r="J129" s="16"/>
      <c r="K129" s="9"/>
      <c r="L129" s="279"/>
    </row>
    <row r="130" spans="1:12" ht="15.45" thickTop="1" x14ac:dyDescent="0.35">
      <c r="A130" s="40">
        <f>A127+1</f>
        <v>85</v>
      </c>
      <c r="B130" s="105" t="s">
        <v>787</v>
      </c>
      <c r="C130" s="106" t="s">
        <v>18</v>
      </c>
      <c r="D130" s="281">
        <v>235.24260000000001</v>
      </c>
      <c r="E130" s="16"/>
      <c r="F130" s="16">
        <f>D130+E130</f>
        <v>235.24260000000001</v>
      </c>
      <c r="G130" s="288"/>
      <c r="H130" s="203">
        <v>235.24260000000001</v>
      </c>
      <c r="I130" s="75"/>
      <c r="J130" s="16">
        <f>H130+I130</f>
        <v>235.24260000000001</v>
      </c>
      <c r="K130" s="9">
        <f>J130-F130</f>
        <v>0</v>
      </c>
      <c r="L130" s="8">
        <f>IF(F130="","NEW",K130/F130)</f>
        <v>0</v>
      </c>
    </row>
    <row r="131" spans="1:12" ht="16" customHeight="1" x14ac:dyDescent="0.35">
      <c r="A131" s="40">
        <f>A130+1</f>
        <v>86</v>
      </c>
      <c r="B131" s="105" t="s">
        <v>788</v>
      </c>
      <c r="C131" s="106" t="s">
        <v>18</v>
      </c>
      <c r="D131" s="203">
        <v>2666.28</v>
      </c>
      <c r="E131" s="16"/>
      <c r="F131" s="16">
        <f>D131+E131</f>
        <v>2666.28</v>
      </c>
      <c r="G131" s="16"/>
      <c r="H131" s="203">
        <v>2666.28</v>
      </c>
      <c r="I131" s="16"/>
      <c r="J131" s="16">
        <f>H131+I131</f>
        <v>2666.28</v>
      </c>
      <c r="K131" s="9">
        <f>J131-F131</f>
        <v>0</v>
      </c>
      <c r="L131" s="8">
        <f>IF(F131="","NEW",K131/F131)</f>
        <v>0</v>
      </c>
    </row>
    <row r="132" spans="1:12" ht="15" x14ac:dyDescent="0.35">
      <c r="A132" s="40"/>
      <c r="B132" s="105"/>
      <c r="C132" s="106"/>
      <c r="D132" s="289"/>
      <c r="E132" s="16"/>
      <c r="F132" s="16"/>
      <c r="G132" s="16"/>
      <c r="H132" s="289"/>
      <c r="I132" s="16"/>
      <c r="J132" s="16"/>
      <c r="K132" s="9"/>
      <c r="L132" s="8"/>
    </row>
    <row r="133" spans="1:12" ht="18" thickBot="1" x14ac:dyDescent="0.4">
      <c r="A133" s="237"/>
      <c r="B133" s="452" t="s">
        <v>789</v>
      </c>
      <c r="C133" s="106"/>
      <c r="D133" s="203"/>
      <c r="E133" s="16"/>
      <c r="F133" s="16"/>
      <c r="G133" s="16"/>
      <c r="H133" s="203"/>
      <c r="I133" s="16"/>
      <c r="J133" s="16"/>
      <c r="K133" s="9"/>
      <c r="L133" s="279"/>
    </row>
    <row r="134" spans="1:12" ht="15.45" thickTop="1" x14ac:dyDescent="0.35">
      <c r="A134" s="40">
        <f>A131+1</f>
        <v>87</v>
      </c>
      <c r="B134" s="105" t="s">
        <v>790</v>
      </c>
      <c r="C134" s="106" t="s">
        <v>18</v>
      </c>
      <c r="D134" s="203">
        <v>83.64</v>
      </c>
      <c r="E134" s="16"/>
      <c r="F134" s="16">
        <f>D134+E134</f>
        <v>83.64</v>
      </c>
      <c r="G134" s="16"/>
      <c r="H134" s="203">
        <v>83.64</v>
      </c>
      <c r="I134" s="16"/>
      <c r="J134" s="16">
        <f>H134+I134</f>
        <v>83.64</v>
      </c>
      <c r="K134" s="9">
        <f>J134-F134</f>
        <v>0</v>
      </c>
      <c r="L134" s="8">
        <f>IF(F134="","NEW",K134/F134)</f>
        <v>0</v>
      </c>
    </row>
    <row r="135" spans="1:12" ht="15" x14ac:dyDescent="0.35">
      <c r="A135" s="290"/>
      <c r="B135" s="105"/>
      <c r="C135" s="106"/>
      <c r="D135" s="203"/>
      <c r="E135" s="16"/>
      <c r="F135" s="16"/>
      <c r="G135" s="16"/>
      <c r="H135" s="203"/>
      <c r="I135" s="16"/>
      <c r="J135" s="16"/>
      <c r="K135" s="9"/>
      <c r="L135" s="279"/>
    </row>
    <row r="136" spans="1:12" ht="18" thickBot="1" x14ac:dyDescent="0.4">
      <c r="A136" s="237"/>
      <c r="B136" s="452" t="s">
        <v>791</v>
      </c>
      <c r="C136" s="106"/>
      <c r="D136" s="203"/>
      <c r="E136" s="16"/>
      <c r="F136" s="16"/>
      <c r="G136" s="16"/>
      <c r="H136" s="203"/>
      <c r="I136" s="16"/>
      <c r="J136" s="16"/>
      <c r="K136" s="9"/>
      <c r="L136" s="279"/>
    </row>
    <row r="137" spans="1:12" ht="15.45" thickTop="1" x14ac:dyDescent="0.35">
      <c r="A137" s="40">
        <f>A134+1</f>
        <v>88</v>
      </c>
      <c r="B137" s="105" t="s">
        <v>792</v>
      </c>
      <c r="C137" s="106" t="s">
        <v>18</v>
      </c>
      <c r="D137" s="203">
        <v>115.005</v>
      </c>
      <c r="E137" s="16"/>
      <c r="F137" s="16">
        <f t="shared" ref="F137:F142" si="39">D137+E137</f>
        <v>115.005</v>
      </c>
      <c r="G137" s="16"/>
      <c r="H137" s="203">
        <v>115.005</v>
      </c>
      <c r="I137" s="16"/>
      <c r="J137" s="16">
        <f>H137+I137</f>
        <v>115.005</v>
      </c>
      <c r="K137" s="9">
        <f t="shared" ref="K137:K142" si="40">J137-F137</f>
        <v>0</v>
      </c>
      <c r="L137" s="8">
        <f t="shared" ref="L137:L142" si="41">IF(F137="","NEW",K137/F137)</f>
        <v>0</v>
      </c>
    </row>
    <row r="138" spans="1:12" ht="15" x14ac:dyDescent="0.35">
      <c r="A138" s="40">
        <f>A137+1</f>
        <v>89</v>
      </c>
      <c r="B138" s="105" t="s">
        <v>793</v>
      </c>
      <c r="C138" s="106" t="s">
        <v>18</v>
      </c>
      <c r="D138" s="203">
        <v>334.56</v>
      </c>
      <c r="E138" s="16"/>
      <c r="F138" s="16">
        <f t="shared" si="39"/>
        <v>334.56</v>
      </c>
      <c r="G138" s="16"/>
      <c r="H138" s="203">
        <v>334.56</v>
      </c>
      <c r="I138" s="16"/>
      <c r="J138" s="16">
        <f>H138+I138</f>
        <v>334.56</v>
      </c>
      <c r="K138" s="9">
        <f t="shared" si="40"/>
        <v>0</v>
      </c>
      <c r="L138" s="8">
        <f t="shared" si="41"/>
        <v>0</v>
      </c>
    </row>
    <row r="139" spans="1:12" ht="15" x14ac:dyDescent="0.35">
      <c r="A139" s="40">
        <f>A138+1</f>
        <v>90</v>
      </c>
      <c r="B139" s="105" t="s">
        <v>794</v>
      </c>
      <c r="C139" s="106" t="s">
        <v>18</v>
      </c>
      <c r="D139" s="203">
        <v>554.11500000000001</v>
      </c>
      <c r="E139" s="16"/>
      <c r="F139" s="16">
        <f t="shared" si="39"/>
        <v>554.11500000000001</v>
      </c>
      <c r="G139" s="16"/>
      <c r="H139" s="203">
        <v>554.11500000000001</v>
      </c>
      <c r="I139" s="16"/>
      <c r="J139" s="16">
        <f>H139+I139</f>
        <v>554.11500000000001</v>
      </c>
      <c r="K139" s="9">
        <f t="shared" si="40"/>
        <v>0</v>
      </c>
      <c r="L139" s="8">
        <f t="shared" si="41"/>
        <v>0</v>
      </c>
    </row>
    <row r="140" spans="1:12" ht="15" x14ac:dyDescent="0.35">
      <c r="A140" s="40">
        <f>A139+1</f>
        <v>91</v>
      </c>
      <c r="B140" s="105" t="s">
        <v>795</v>
      </c>
      <c r="C140" s="106" t="s">
        <v>18</v>
      </c>
      <c r="D140" s="203">
        <v>778.90260000000001</v>
      </c>
      <c r="E140" s="16"/>
      <c r="F140" s="16">
        <f t="shared" si="39"/>
        <v>778.90260000000001</v>
      </c>
      <c r="G140" s="16"/>
      <c r="H140" s="203">
        <v>778.90260000000001</v>
      </c>
      <c r="I140" s="16"/>
      <c r="J140" s="16">
        <f t="shared" ref="J140:J142" si="42">H140+I140</f>
        <v>778.90260000000001</v>
      </c>
      <c r="K140" s="9">
        <f t="shared" si="40"/>
        <v>0</v>
      </c>
      <c r="L140" s="8">
        <f t="shared" si="41"/>
        <v>0</v>
      </c>
    </row>
    <row r="141" spans="1:12" ht="15" x14ac:dyDescent="0.35">
      <c r="A141" s="40">
        <f>A140+1</f>
        <v>92</v>
      </c>
      <c r="B141" s="105" t="s">
        <v>796</v>
      </c>
      <c r="C141" s="106" t="s">
        <v>18</v>
      </c>
      <c r="D141" s="203">
        <v>33.455999999999996</v>
      </c>
      <c r="E141" s="16"/>
      <c r="F141" s="16">
        <f t="shared" si="39"/>
        <v>33.455999999999996</v>
      </c>
      <c r="G141" s="16"/>
      <c r="H141" s="203">
        <v>33.455999999999996</v>
      </c>
      <c r="I141" s="16"/>
      <c r="J141" s="16">
        <f t="shared" si="42"/>
        <v>33.455999999999996</v>
      </c>
      <c r="K141" s="9">
        <f t="shared" si="40"/>
        <v>0</v>
      </c>
      <c r="L141" s="8">
        <f t="shared" si="41"/>
        <v>0</v>
      </c>
    </row>
    <row r="142" spans="1:12" ht="15" x14ac:dyDescent="0.35">
      <c r="A142" s="40">
        <f>A141+1</f>
        <v>93</v>
      </c>
      <c r="B142" s="105" t="s">
        <v>797</v>
      </c>
      <c r="C142" s="291" t="s">
        <v>199</v>
      </c>
      <c r="D142" s="203">
        <v>522.75</v>
      </c>
      <c r="E142" s="16"/>
      <c r="F142" s="16">
        <f t="shared" si="39"/>
        <v>522.75</v>
      </c>
      <c r="G142" s="16"/>
      <c r="H142" s="203">
        <v>522.75</v>
      </c>
      <c r="I142" s="16"/>
      <c r="J142" s="16">
        <f t="shared" si="42"/>
        <v>522.75</v>
      </c>
      <c r="K142" s="9">
        <f t="shared" si="40"/>
        <v>0</v>
      </c>
      <c r="L142" s="8">
        <f t="shared" si="41"/>
        <v>0</v>
      </c>
    </row>
    <row r="143" spans="1:12" ht="15" x14ac:dyDescent="0.35">
      <c r="A143" s="40"/>
      <c r="B143" s="105"/>
      <c r="C143" s="291"/>
      <c r="D143" s="203"/>
      <c r="E143" s="16"/>
      <c r="F143" s="16"/>
      <c r="G143" s="16"/>
      <c r="H143" s="203"/>
      <c r="I143" s="16"/>
      <c r="J143" s="16"/>
      <c r="K143" s="9"/>
      <c r="L143" s="8"/>
    </row>
    <row r="144" spans="1:12" ht="18" thickBot="1" x14ac:dyDescent="0.4">
      <c r="A144" s="40"/>
      <c r="B144" s="452" t="s">
        <v>798</v>
      </c>
      <c r="C144" s="291"/>
      <c r="D144" s="203"/>
      <c r="E144" s="16"/>
      <c r="F144" s="16"/>
      <c r="G144" s="16"/>
      <c r="H144" s="203"/>
      <c r="I144" s="16"/>
      <c r="J144" s="16"/>
      <c r="K144" s="9"/>
      <c r="L144" s="8"/>
    </row>
    <row r="145" spans="1:12" ht="15.45" thickTop="1" x14ac:dyDescent="0.35">
      <c r="A145" s="40">
        <f>A142+1</f>
        <v>94</v>
      </c>
      <c r="B145" s="105" t="s">
        <v>799</v>
      </c>
      <c r="C145" s="291" t="s">
        <v>199</v>
      </c>
      <c r="D145" s="203">
        <v>1810</v>
      </c>
      <c r="E145" s="16"/>
      <c r="F145" s="16">
        <f>D145+E145</f>
        <v>1810</v>
      </c>
      <c r="G145" s="16"/>
      <c r="H145" s="203">
        <v>1810</v>
      </c>
      <c r="I145" s="16"/>
      <c r="J145" s="16">
        <f>H145+I145</f>
        <v>1810</v>
      </c>
      <c r="K145" s="9">
        <f>J145-F145</f>
        <v>0</v>
      </c>
      <c r="L145" s="8">
        <f>IF(F145="","NEW",K145/F145)</f>
        <v>0</v>
      </c>
    </row>
    <row r="146" spans="1:12" ht="15" x14ac:dyDescent="0.35">
      <c r="A146" s="40">
        <f>A145+1</f>
        <v>95</v>
      </c>
      <c r="B146" s="105" t="s">
        <v>800</v>
      </c>
      <c r="C146" s="291"/>
      <c r="D146" s="203">
        <v>138</v>
      </c>
      <c r="E146" s="16"/>
      <c r="F146" s="16">
        <f>D146+E146</f>
        <v>138</v>
      </c>
      <c r="G146" s="16"/>
      <c r="H146" s="203">
        <v>138</v>
      </c>
      <c r="I146" s="16"/>
      <c r="J146" s="16">
        <f>H146+I146</f>
        <v>138</v>
      </c>
      <c r="K146" s="9">
        <f>J146-F146</f>
        <v>0</v>
      </c>
      <c r="L146" s="8">
        <f>IF(F146="","NEW",K146/F146)</f>
        <v>0</v>
      </c>
    </row>
    <row r="147" spans="1:12" ht="15" x14ac:dyDescent="0.35">
      <c r="A147" s="40">
        <f>A146+1</f>
        <v>96</v>
      </c>
      <c r="B147" s="105" t="s">
        <v>801</v>
      </c>
      <c r="C147" s="291"/>
      <c r="D147" s="203">
        <v>505</v>
      </c>
      <c r="E147" s="16"/>
      <c r="F147" s="16">
        <f>D147+E147</f>
        <v>505</v>
      </c>
      <c r="G147" s="16"/>
      <c r="H147" s="203">
        <v>505</v>
      </c>
      <c r="I147" s="16"/>
      <c r="J147" s="16">
        <f>H147+I147</f>
        <v>505</v>
      </c>
      <c r="K147" s="9">
        <f>J147-F147</f>
        <v>0</v>
      </c>
      <c r="L147" s="8">
        <f>IF(F147="","NEW",K147/F147)</f>
        <v>0</v>
      </c>
    </row>
    <row r="148" spans="1:12" ht="15" x14ac:dyDescent="0.35">
      <c r="A148" s="40">
        <f>A147+1</f>
        <v>97</v>
      </c>
      <c r="B148" s="105" t="s">
        <v>802</v>
      </c>
      <c r="C148" s="291"/>
      <c r="D148" s="203">
        <v>70</v>
      </c>
      <c r="E148" s="16"/>
      <c r="F148" s="16">
        <f>D148+E148</f>
        <v>70</v>
      </c>
      <c r="G148" s="16"/>
      <c r="H148" s="203">
        <v>70</v>
      </c>
      <c r="I148" s="16"/>
      <c r="J148" s="16">
        <f>H148+I148</f>
        <v>70</v>
      </c>
      <c r="K148" s="9">
        <f>J148-F148</f>
        <v>0</v>
      </c>
      <c r="L148" s="8">
        <f>IF(F148="","NEW",K148/F148)</f>
        <v>0</v>
      </c>
    </row>
    <row r="149" spans="1:12" ht="15" x14ac:dyDescent="0.35">
      <c r="A149" s="40">
        <f>A148+1</f>
        <v>98</v>
      </c>
      <c r="B149" s="105" t="s">
        <v>803</v>
      </c>
      <c r="C149" s="291"/>
      <c r="D149" s="203">
        <v>70</v>
      </c>
      <c r="E149" s="16"/>
      <c r="F149" s="16">
        <f>D149+E149</f>
        <v>70</v>
      </c>
      <c r="G149" s="16"/>
      <c r="H149" s="203">
        <v>70</v>
      </c>
      <c r="I149" s="16"/>
      <c r="J149" s="16">
        <f>H149+I149</f>
        <v>70</v>
      </c>
      <c r="K149" s="9">
        <f>J149-F149</f>
        <v>0</v>
      </c>
      <c r="L149" s="8">
        <f>IF(F149="","NEW",K149/F149)</f>
        <v>0</v>
      </c>
    </row>
    <row r="150" spans="1:12" ht="15" x14ac:dyDescent="0.35">
      <c r="A150" s="187"/>
      <c r="B150" s="105"/>
      <c r="C150" s="292"/>
      <c r="D150" s="203"/>
      <c r="E150" s="10"/>
      <c r="F150" s="10"/>
      <c r="G150" s="10"/>
      <c r="H150" s="203"/>
      <c r="I150" s="10"/>
      <c r="J150" s="10"/>
      <c r="K150" s="9"/>
      <c r="L150" s="8"/>
    </row>
    <row r="151" spans="1:12" ht="18" thickBot="1" x14ac:dyDescent="0.4">
      <c r="A151" s="237"/>
      <c r="B151" s="452" t="s">
        <v>804</v>
      </c>
      <c r="C151" s="106"/>
      <c r="D151" s="203"/>
      <c r="E151" s="16"/>
      <c r="F151" s="16"/>
      <c r="G151" s="16"/>
      <c r="H151" s="203"/>
      <c r="I151" s="16"/>
      <c r="J151" s="16"/>
      <c r="K151" s="9"/>
      <c r="L151" s="279"/>
    </row>
    <row r="152" spans="1:12" ht="15.45" thickTop="1" x14ac:dyDescent="0.35">
      <c r="A152" s="40">
        <f>A149+1</f>
        <v>99</v>
      </c>
      <c r="B152" s="105" t="s">
        <v>805</v>
      </c>
      <c r="C152" s="291" t="s">
        <v>18</v>
      </c>
      <c r="D152" s="203">
        <v>750</v>
      </c>
      <c r="E152" s="16"/>
      <c r="F152" s="16">
        <f t="shared" ref="F152:F159" si="43">D152+E152</f>
        <v>750</v>
      </c>
      <c r="G152" s="16"/>
      <c r="H152" s="203">
        <v>750</v>
      </c>
      <c r="I152" s="16"/>
      <c r="J152" s="16">
        <f t="shared" ref="J152:J159" si="44">H152+I152</f>
        <v>750</v>
      </c>
      <c r="K152" s="9">
        <f t="shared" ref="K152:K159" si="45">J152-F152</f>
        <v>0</v>
      </c>
      <c r="L152" s="8">
        <f t="shared" ref="L152:L159" si="46">IF(F152="","NEW",K152/F152)</f>
        <v>0</v>
      </c>
    </row>
    <row r="153" spans="1:12" ht="15" x14ac:dyDescent="0.35">
      <c r="A153" s="40">
        <f t="shared" ref="A153:A174" si="47">A152+1</f>
        <v>100</v>
      </c>
      <c r="B153" s="105" t="s">
        <v>806</v>
      </c>
      <c r="C153" s="291" t="s">
        <v>18</v>
      </c>
      <c r="D153" s="203">
        <v>250</v>
      </c>
      <c r="E153" s="16"/>
      <c r="F153" s="16">
        <f t="shared" si="43"/>
        <v>250</v>
      </c>
      <c r="G153" s="16"/>
      <c r="H153" s="203">
        <v>250</v>
      </c>
      <c r="I153" s="16"/>
      <c r="J153" s="16">
        <f t="shared" si="44"/>
        <v>250</v>
      </c>
      <c r="K153" s="9">
        <f t="shared" si="45"/>
        <v>0</v>
      </c>
      <c r="L153" s="8">
        <f t="shared" si="46"/>
        <v>0</v>
      </c>
    </row>
    <row r="154" spans="1:12" ht="15" x14ac:dyDescent="0.35">
      <c r="A154" s="237">
        <f t="shared" si="47"/>
        <v>101</v>
      </c>
      <c r="B154" s="105" t="s">
        <v>807</v>
      </c>
      <c r="C154" s="291" t="s">
        <v>18</v>
      </c>
      <c r="D154" s="203">
        <v>250</v>
      </c>
      <c r="E154" s="16"/>
      <c r="F154" s="16">
        <f t="shared" si="43"/>
        <v>250</v>
      </c>
      <c r="G154" s="16"/>
      <c r="H154" s="203">
        <v>250</v>
      </c>
      <c r="I154" s="16"/>
      <c r="J154" s="16">
        <f t="shared" si="44"/>
        <v>250</v>
      </c>
      <c r="K154" s="9">
        <f t="shared" si="45"/>
        <v>0</v>
      </c>
      <c r="L154" s="8">
        <f t="shared" si="46"/>
        <v>0</v>
      </c>
    </row>
    <row r="155" spans="1:12" ht="16" customHeight="1" x14ac:dyDescent="0.35">
      <c r="A155" s="237">
        <f t="shared" si="47"/>
        <v>102</v>
      </c>
      <c r="B155" s="105" t="s">
        <v>808</v>
      </c>
      <c r="C155" s="291" t="s">
        <v>18</v>
      </c>
      <c r="D155" s="203">
        <v>100</v>
      </c>
      <c r="E155" s="16"/>
      <c r="F155" s="16">
        <f t="shared" si="43"/>
        <v>100</v>
      </c>
      <c r="G155" s="16"/>
      <c r="H155" s="203">
        <v>100</v>
      </c>
      <c r="I155" s="16"/>
      <c r="J155" s="16">
        <f t="shared" si="44"/>
        <v>100</v>
      </c>
      <c r="K155" s="9">
        <f t="shared" si="45"/>
        <v>0</v>
      </c>
      <c r="L155" s="8">
        <f t="shared" si="46"/>
        <v>0</v>
      </c>
    </row>
    <row r="156" spans="1:12" ht="15" x14ac:dyDescent="0.35">
      <c r="A156" s="237">
        <f t="shared" si="47"/>
        <v>103</v>
      </c>
      <c r="B156" s="105" t="s">
        <v>809</v>
      </c>
      <c r="C156" s="293" t="s">
        <v>18</v>
      </c>
      <c r="D156" s="203">
        <v>500</v>
      </c>
      <c r="E156" s="16"/>
      <c r="F156" s="16">
        <f t="shared" si="43"/>
        <v>500</v>
      </c>
      <c r="G156" s="16"/>
      <c r="H156" s="203">
        <v>500</v>
      </c>
      <c r="I156" s="16"/>
      <c r="J156" s="16">
        <f t="shared" si="44"/>
        <v>500</v>
      </c>
      <c r="K156" s="9">
        <f t="shared" si="45"/>
        <v>0</v>
      </c>
      <c r="L156" s="8">
        <f t="shared" si="46"/>
        <v>0</v>
      </c>
    </row>
    <row r="157" spans="1:12" ht="15" x14ac:dyDescent="0.35">
      <c r="A157" s="237">
        <f t="shared" si="47"/>
        <v>104</v>
      </c>
      <c r="B157" s="105" t="s">
        <v>810</v>
      </c>
      <c r="C157" s="293" t="s">
        <v>18</v>
      </c>
      <c r="D157" s="203">
        <v>300</v>
      </c>
      <c r="E157" s="16"/>
      <c r="F157" s="16">
        <f t="shared" si="43"/>
        <v>300</v>
      </c>
      <c r="G157" s="16"/>
      <c r="H157" s="203">
        <v>300</v>
      </c>
      <c r="I157" s="16"/>
      <c r="J157" s="16">
        <f t="shared" si="44"/>
        <v>300</v>
      </c>
      <c r="K157" s="9">
        <f t="shared" si="45"/>
        <v>0</v>
      </c>
      <c r="L157" s="8">
        <f t="shared" si="46"/>
        <v>0</v>
      </c>
    </row>
    <row r="158" spans="1:12" ht="15" x14ac:dyDescent="0.35">
      <c r="A158" s="237">
        <f t="shared" si="47"/>
        <v>105</v>
      </c>
      <c r="B158" s="105" t="s">
        <v>811</v>
      </c>
      <c r="C158" s="293" t="s">
        <v>18</v>
      </c>
      <c r="D158" s="203">
        <v>120</v>
      </c>
      <c r="E158" s="16"/>
      <c r="F158" s="16">
        <f t="shared" si="43"/>
        <v>120</v>
      </c>
      <c r="G158" s="16"/>
      <c r="H158" s="203">
        <v>120</v>
      </c>
      <c r="I158" s="16"/>
      <c r="J158" s="16">
        <f t="shared" si="44"/>
        <v>120</v>
      </c>
      <c r="K158" s="9">
        <f t="shared" si="45"/>
        <v>0</v>
      </c>
      <c r="L158" s="8">
        <f t="shared" si="46"/>
        <v>0</v>
      </c>
    </row>
    <row r="159" spans="1:12" ht="15" x14ac:dyDescent="0.35">
      <c r="A159" s="237">
        <f t="shared" si="47"/>
        <v>106</v>
      </c>
      <c r="B159" s="105" t="s">
        <v>812</v>
      </c>
      <c r="C159" s="293" t="s">
        <v>18</v>
      </c>
      <c r="D159" s="203">
        <v>80</v>
      </c>
      <c r="E159" s="16"/>
      <c r="F159" s="16">
        <f t="shared" si="43"/>
        <v>80</v>
      </c>
      <c r="G159" s="16"/>
      <c r="H159" s="203">
        <v>80</v>
      </c>
      <c r="I159" s="16"/>
      <c r="J159" s="16">
        <f t="shared" si="44"/>
        <v>80</v>
      </c>
      <c r="K159" s="9">
        <f t="shared" si="45"/>
        <v>0</v>
      </c>
      <c r="L159" s="8">
        <f t="shared" si="46"/>
        <v>0</v>
      </c>
    </row>
    <row r="160" spans="1:12" ht="15" x14ac:dyDescent="0.35">
      <c r="A160" s="237">
        <f t="shared" si="47"/>
        <v>107</v>
      </c>
      <c r="B160" s="105" t="s">
        <v>813</v>
      </c>
      <c r="C160" s="293" t="s">
        <v>18</v>
      </c>
      <c r="D160" s="203"/>
      <c r="E160" s="16"/>
      <c r="F160" s="16"/>
      <c r="G160" s="16"/>
      <c r="H160" s="203"/>
      <c r="I160" s="16"/>
      <c r="J160" s="16"/>
      <c r="K160" s="9"/>
      <c r="L160" s="8"/>
    </row>
    <row r="161" spans="1:12" ht="16" customHeight="1" x14ac:dyDescent="0.35">
      <c r="A161" s="237">
        <f t="shared" si="47"/>
        <v>108</v>
      </c>
      <c r="B161" s="105" t="s">
        <v>814</v>
      </c>
      <c r="C161" s="293" t="s">
        <v>18</v>
      </c>
      <c r="D161" s="203">
        <v>45</v>
      </c>
      <c r="E161" s="16"/>
      <c r="F161" s="16">
        <f t="shared" ref="F161:F174" si="48">D161+E161</f>
        <v>45</v>
      </c>
      <c r="G161" s="16"/>
      <c r="H161" s="203">
        <v>45</v>
      </c>
      <c r="I161" s="16"/>
      <c r="J161" s="16">
        <f t="shared" ref="J161:J174" si="49">H161+I161</f>
        <v>45</v>
      </c>
      <c r="K161" s="9">
        <f t="shared" ref="K161:K174" si="50">J161-F161</f>
        <v>0</v>
      </c>
      <c r="L161" s="8">
        <f t="shared" ref="L161:L174" si="51">IF(F161="","NEW",K161/F161)</f>
        <v>0</v>
      </c>
    </row>
    <row r="162" spans="1:12" ht="15" x14ac:dyDescent="0.35">
      <c r="A162" s="237">
        <f t="shared" si="47"/>
        <v>109</v>
      </c>
      <c r="B162" s="105" t="s">
        <v>815</v>
      </c>
      <c r="C162" s="293" t="s">
        <v>18</v>
      </c>
      <c r="D162" s="203">
        <v>35</v>
      </c>
      <c r="E162" s="16"/>
      <c r="F162" s="16">
        <f t="shared" si="48"/>
        <v>35</v>
      </c>
      <c r="G162" s="16"/>
      <c r="H162" s="203">
        <v>35</v>
      </c>
      <c r="I162" s="16"/>
      <c r="J162" s="16">
        <f t="shared" si="49"/>
        <v>35</v>
      </c>
      <c r="K162" s="9">
        <f t="shared" si="50"/>
        <v>0</v>
      </c>
      <c r="L162" s="8">
        <f t="shared" si="51"/>
        <v>0</v>
      </c>
    </row>
    <row r="163" spans="1:12" ht="15" x14ac:dyDescent="0.35">
      <c r="A163" s="237">
        <f t="shared" si="47"/>
        <v>110</v>
      </c>
      <c r="B163" s="105" t="s">
        <v>816</v>
      </c>
      <c r="C163" s="293"/>
      <c r="D163" s="203">
        <v>5000</v>
      </c>
      <c r="E163" s="16"/>
      <c r="F163" s="16">
        <f t="shared" si="48"/>
        <v>5000</v>
      </c>
      <c r="G163" s="16"/>
      <c r="H163" s="203">
        <v>5000</v>
      </c>
      <c r="I163" s="16"/>
      <c r="J163" s="16">
        <f t="shared" si="49"/>
        <v>5000</v>
      </c>
      <c r="K163" s="9">
        <f t="shared" si="50"/>
        <v>0</v>
      </c>
      <c r="L163" s="8">
        <f t="shared" si="51"/>
        <v>0</v>
      </c>
    </row>
    <row r="164" spans="1:12" ht="15" x14ac:dyDescent="0.35">
      <c r="A164" s="237">
        <f t="shared" si="47"/>
        <v>111</v>
      </c>
      <c r="B164" s="105" t="s">
        <v>817</v>
      </c>
      <c r="C164" s="293"/>
      <c r="D164" s="203">
        <v>10000</v>
      </c>
      <c r="E164" s="16"/>
      <c r="F164" s="16">
        <f t="shared" si="48"/>
        <v>10000</v>
      </c>
      <c r="G164" s="16"/>
      <c r="H164" s="203">
        <v>10000</v>
      </c>
      <c r="I164" s="16"/>
      <c r="J164" s="16">
        <f t="shared" si="49"/>
        <v>10000</v>
      </c>
      <c r="K164" s="9">
        <f t="shared" si="50"/>
        <v>0</v>
      </c>
      <c r="L164" s="8">
        <f t="shared" si="51"/>
        <v>0</v>
      </c>
    </row>
    <row r="165" spans="1:12" ht="15" x14ac:dyDescent="0.35">
      <c r="A165" s="237">
        <f t="shared" si="47"/>
        <v>112</v>
      </c>
      <c r="B165" s="105" t="s">
        <v>818</v>
      </c>
      <c r="C165" s="293"/>
      <c r="D165" s="203">
        <v>2500</v>
      </c>
      <c r="E165" s="16"/>
      <c r="F165" s="16">
        <f t="shared" si="48"/>
        <v>2500</v>
      </c>
      <c r="G165" s="16"/>
      <c r="H165" s="203">
        <v>2500</v>
      </c>
      <c r="I165" s="16"/>
      <c r="J165" s="16">
        <f t="shared" si="49"/>
        <v>2500</v>
      </c>
      <c r="K165" s="9">
        <f t="shared" si="50"/>
        <v>0</v>
      </c>
      <c r="L165" s="8">
        <f t="shared" si="51"/>
        <v>0</v>
      </c>
    </row>
    <row r="166" spans="1:12" ht="15" x14ac:dyDescent="0.35">
      <c r="A166" s="237">
        <f t="shared" si="47"/>
        <v>113</v>
      </c>
      <c r="B166" s="105" t="s">
        <v>819</v>
      </c>
      <c r="C166" s="293"/>
      <c r="D166" s="203">
        <v>2500</v>
      </c>
      <c r="E166" s="16"/>
      <c r="F166" s="16">
        <f t="shared" si="48"/>
        <v>2500</v>
      </c>
      <c r="G166" s="16"/>
      <c r="H166" s="203">
        <v>2500</v>
      </c>
      <c r="I166" s="16"/>
      <c r="J166" s="16">
        <f t="shared" si="49"/>
        <v>2500</v>
      </c>
      <c r="K166" s="9">
        <f t="shared" si="50"/>
        <v>0</v>
      </c>
      <c r="L166" s="8">
        <f t="shared" si="51"/>
        <v>0</v>
      </c>
    </row>
    <row r="167" spans="1:12" ht="15" x14ac:dyDescent="0.35">
      <c r="A167" s="237">
        <f t="shared" si="47"/>
        <v>114</v>
      </c>
      <c r="B167" s="105" t="s">
        <v>820</v>
      </c>
      <c r="C167" s="293"/>
      <c r="D167" s="203">
        <v>3000</v>
      </c>
      <c r="E167" s="16"/>
      <c r="F167" s="16">
        <f t="shared" si="48"/>
        <v>3000</v>
      </c>
      <c r="G167" s="16"/>
      <c r="H167" s="203">
        <v>3000</v>
      </c>
      <c r="I167" s="16"/>
      <c r="J167" s="16">
        <f t="shared" si="49"/>
        <v>3000</v>
      </c>
      <c r="K167" s="9">
        <f t="shared" si="50"/>
        <v>0</v>
      </c>
      <c r="L167" s="8">
        <f t="shared" si="51"/>
        <v>0</v>
      </c>
    </row>
    <row r="168" spans="1:12" ht="15" x14ac:dyDescent="0.35">
      <c r="A168" s="237">
        <f t="shared" si="47"/>
        <v>115</v>
      </c>
      <c r="B168" s="105" t="s">
        <v>821</v>
      </c>
      <c r="C168" s="293"/>
      <c r="D168" s="203">
        <v>8000</v>
      </c>
      <c r="E168" s="16"/>
      <c r="F168" s="16">
        <f t="shared" si="48"/>
        <v>8000</v>
      </c>
      <c r="G168" s="16"/>
      <c r="H168" s="203">
        <v>8000</v>
      </c>
      <c r="I168" s="16"/>
      <c r="J168" s="16">
        <f t="shared" si="49"/>
        <v>8000</v>
      </c>
      <c r="K168" s="9">
        <f t="shared" si="50"/>
        <v>0</v>
      </c>
      <c r="L168" s="8">
        <f t="shared" si="51"/>
        <v>0</v>
      </c>
    </row>
    <row r="169" spans="1:12" ht="15" x14ac:dyDescent="0.35">
      <c r="A169" s="237">
        <f t="shared" si="47"/>
        <v>116</v>
      </c>
      <c r="B169" s="105" t="s">
        <v>822</v>
      </c>
      <c r="C169" s="293"/>
      <c r="D169" s="203">
        <v>2000</v>
      </c>
      <c r="E169" s="16"/>
      <c r="F169" s="16">
        <f t="shared" si="48"/>
        <v>2000</v>
      </c>
      <c r="G169" s="16"/>
      <c r="H169" s="203">
        <v>2000</v>
      </c>
      <c r="I169" s="16"/>
      <c r="J169" s="16">
        <f t="shared" si="49"/>
        <v>2000</v>
      </c>
      <c r="K169" s="9">
        <f t="shared" si="50"/>
        <v>0</v>
      </c>
      <c r="L169" s="8">
        <f t="shared" si="51"/>
        <v>0</v>
      </c>
    </row>
    <row r="170" spans="1:12" ht="15" x14ac:dyDescent="0.35">
      <c r="A170" s="237">
        <f t="shared" si="47"/>
        <v>117</v>
      </c>
      <c r="B170" s="105" t="s">
        <v>823</v>
      </c>
      <c r="C170" s="293"/>
      <c r="D170" s="203">
        <v>2000</v>
      </c>
      <c r="E170" s="16"/>
      <c r="F170" s="16">
        <f t="shared" si="48"/>
        <v>2000</v>
      </c>
      <c r="G170" s="16"/>
      <c r="H170" s="203">
        <v>2000</v>
      </c>
      <c r="I170" s="16"/>
      <c r="J170" s="16">
        <f t="shared" si="49"/>
        <v>2000</v>
      </c>
      <c r="K170" s="9">
        <f t="shared" si="50"/>
        <v>0</v>
      </c>
      <c r="L170" s="8">
        <f t="shared" si="51"/>
        <v>0</v>
      </c>
    </row>
    <row r="171" spans="1:12" ht="15" x14ac:dyDescent="0.35">
      <c r="A171" s="237">
        <f t="shared" si="47"/>
        <v>118</v>
      </c>
      <c r="B171" s="105" t="s">
        <v>824</v>
      </c>
      <c r="C171" s="293"/>
      <c r="D171" s="203">
        <v>750</v>
      </c>
      <c r="E171" s="16"/>
      <c r="F171" s="16">
        <f t="shared" si="48"/>
        <v>750</v>
      </c>
      <c r="G171" s="16"/>
      <c r="H171" s="203">
        <v>750</v>
      </c>
      <c r="I171" s="16"/>
      <c r="J171" s="16">
        <f t="shared" si="49"/>
        <v>750</v>
      </c>
      <c r="K171" s="9">
        <f t="shared" si="50"/>
        <v>0</v>
      </c>
      <c r="L171" s="8">
        <f t="shared" si="51"/>
        <v>0</v>
      </c>
    </row>
    <row r="172" spans="1:12" ht="15" x14ac:dyDescent="0.35">
      <c r="A172" s="237">
        <f t="shared" si="47"/>
        <v>119</v>
      </c>
      <c r="B172" s="105" t="s">
        <v>825</v>
      </c>
      <c r="C172" s="293"/>
      <c r="D172" s="203">
        <v>750</v>
      </c>
      <c r="E172" s="16"/>
      <c r="F172" s="16">
        <f t="shared" si="48"/>
        <v>750</v>
      </c>
      <c r="G172" s="16"/>
      <c r="H172" s="203">
        <v>750</v>
      </c>
      <c r="I172" s="16"/>
      <c r="J172" s="16">
        <f t="shared" si="49"/>
        <v>750</v>
      </c>
      <c r="K172" s="9">
        <f t="shared" si="50"/>
        <v>0</v>
      </c>
      <c r="L172" s="8">
        <f t="shared" si="51"/>
        <v>0</v>
      </c>
    </row>
    <row r="173" spans="1:12" ht="15" x14ac:dyDescent="0.35">
      <c r="A173" s="237">
        <f t="shared" si="47"/>
        <v>120</v>
      </c>
      <c r="B173" s="105" t="s">
        <v>826</v>
      </c>
      <c r="C173" s="293"/>
      <c r="D173" s="203">
        <v>250</v>
      </c>
      <c r="E173" s="16"/>
      <c r="F173" s="16">
        <f t="shared" si="48"/>
        <v>250</v>
      </c>
      <c r="G173" s="16"/>
      <c r="H173" s="203">
        <v>250</v>
      </c>
      <c r="I173" s="16"/>
      <c r="J173" s="16">
        <f t="shared" si="49"/>
        <v>250</v>
      </c>
      <c r="K173" s="9">
        <f t="shared" si="50"/>
        <v>0</v>
      </c>
      <c r="L173" s="8">
        <f t="shared" si="51"/>
        <v>0</v>
      </c>
    </row>
    <row r="174" spans="1:12" ht="15" x14ac:dyDescent="0.35">
      <c r="A174" s="237">
        <f t="shared" si="47"/>
        <v>121</v>
      </c>
      <c r="B174" s="105" t="s">
        <v>827</v>
      </c>
      <c r="C174" s="293"/>
      <c r="D174" s="203">
        <v>250</v>
      </c>
      <c r="E174" s="16"/>
      <c r="F174" s="16">
        <f t="shared" si="48"/>
        <v>250</v>
      </c>
      <c r="G174" s="16"/>
      <c r="H174" s="203">
        <v>250</v>
      </c>
      <c r="I174" s="16"/>
      <c r="J174" s="16">
        <f t="shared" si="49"/>
        <v>250</v>
      </c>
      <c r="K174" s="9">
        <f t="shared" si="50"/>
        <v>0</v>
      </c>
      <c r="L174" s="8">
        <f t="shared" si="51"/>
        <v>0</v>
      </c>
    </row>
    <row r="175" spans="1:12" ht="15" x14ac:dyDescent="0.35">
      <c r="A175" s="237"/>
      <c r="B175" s="105"/>
      <c r="C175" s="293"/>
      <c r="D175" s="203"/>
      <c r="E175" s="16"/>
      <c r="F175" s="16"/>
      <c r="G175" s="16"/>
      <c r="H175" s="203"/>
      <c r="I175" s="16"/>
      <c r="J175" s="16"/>
      <c r="K175" s="9"/>
      <c r="L175" s="8"/>
    </row>
    <row r="176" spans="1:12" ht="18" thickBot="1" x14ac:dyDescent="0.4">
      <c r="A176" s="237"/>
      <c r="B176" s="452" t="s">
        <v>828</v>
      </c>
      <c r="C176" s="106"/>
      <c r="D176" s="203"/>
      <c r="E176" s="16"/>
      <c r="F176" s="16"/>
      <c r="G176" s="16"/>
      <c r="H176" s="203"/>
      <c r="I176" s="16"/>
      <c r="J176" s="16"/>
      <c r="K176" s="9"/>
      <c r="L176" s="279"/>
    </row>
    <row r="177" spans="1:12" ht="15.45" thickTop="1" x14ac:dyDescent="0.35">
      <c r="A177" s="237"/>
      <c r="B177" s="105" t="s">
        <v>829</v>
      </c>
      <c r="C177" s="106"/>
      <c r="D177" s="203"/>
      <c r="E177" s="16"/>
      <c r="F177" s="16"/>
      <c r="G177" s="16"/>
      <c r="H177" s="203"/>
      <c r="I177" s="16"/>
      <c r="J177" s="16"/>
      <c r="K177" s="9"/>
      <c r="L177" s="279"/>
    </row>
    <row r="178" spans="1:12" ht="15" x14ac:dyDescent="0.35">
      <c r="A178" s="237">
        <v>122</v>
      </c>
      <c r="B178" s="105" t="s">
        <v>830</v>
      </c>
      <c r="C178" s="293"/>
      <c r="D178" s="203">
        <v>165</v>
      </c>
      <c r="E178" s="16"/>
      <c r="F178" s="16">
        <f t="shared" ref="F178:F180" si="52">D178+E178</f>
        <v>165</v>
      </c>
      <c r="G178" s="16"/>
      <c r="H178" s="203">
        <v>165</v>
      </c>
      <c r="I178" s="16"/>
      <c r="J178" s="16">
        <f t="shared" ref="J178:J180" si="53">H178+I178</f>
        <v>165</v>
      </c>
      <c r="K178" s="9">
        <f t="shared" ref="K178:K180" si="54">J178-F178</f>
        <v>0</v>
      </c>
      <c r="L178" s="8">
        <f t="shared" ref="L178:L180" si="55">IF(F178="","NEW",K178/F178)</f>
        <v>0</v>
      </c>
    </row>
    <row r="179" spans="1:12" ht="15" x14ac:dyDescent="0.35">
      <c r="A179" s="237">
        <f t="shared" ref="A179:A181" si="56">A178+1</f>
        <v>123</v>
      </c>
      <c r="B179" s="105" t="s">
        <v>831</v>
      </c>
      <c r="C179" s="293"/>
      <c r="D179" s="203">
        <v>325</v>
      </c>
      <c r="E179" s="16"/>
      <c r="F179" s="16">
        <f t="shared" si="52"/>
        <v>325</v>
      </c>
      <c r="G179" s="16"/>
      <c r="H179" s="203">
        <v>325</v>
      </c>
      <c r="I179" s="16"/>
      <c r="J179" s="16">
        <f t="shared" si="53"/>
        <v>325</v>
      </c>
      <c r="K179" s="9">
        <f t="shared" si="54"/>
        <v>0</v>
      </c>
      <c r="L179" s="8">
        <f t="shared" si="55"/>
        <v>0</v>
      </c>
    </row>
    <row r="180" spans="1:12" ht="15" x14ac:dyDescent="0.35">
      <c r="A180" s="237">
        <f t="shared" si="56"/>
        <v>124</v>
      </c>
      <c r="B180" s="105" t="s">
        <v>832</v>
      </c>
      <c r="C180" s="293"/>
      <c r="D180" s="203">
        <v>50</v>
      </c>
      <c r="E180" s="16"/>
      <c r="F180" s="16">
        <f t="shared" si="52"/>
        <v>50</v>
      </c>
      <c r="G180" s="16"/>
      <c r="H180" s="203">
        <v>50</v>
      </c>
      <c r="I180" s="16"/>
      <c r="J180" s="16">
        <f t="shared" si="53"/>
        <v>50</v>
      </c>
      <c r="K180" s="9">
        <f t="shared" si="54"/>
        <v>0</v>
      </c>
      <c r="L180" s="8">
        <f t="shared" si="55"/>
        <v>0</v>
      </c>
    </row>
    <row r="181" spans="1:12" ht="15" x14ac:dyDescent="0.35">
      <c r="A181" s="237">
        <f t="shared" si="56"/>
        <v>125</v>
      </c>
      <c r="B181" s="105" t="s">
        <v>833</v>
      </c>
      <c r="C181" s="293"/>
      <c r="D181" s="550" t="s">
        <v>834</v>
      </c>
      <c r="E181" s="551"/>
      <c r="F181" s="552"/>
      <c r="G181" s="16"/>
      <c r="H181" s="550" t="s">
        <v>834</v>
      </c>
      <c r="I181" s="551"/>
      <c r="J181" s="552"/>
      <c r="K181" s="9"/>
      <c r="L181" s="8"/>
    </row>
    <row r="182" spans="1:12" ht="15" x14ac:dyDescent="0.35">
      <c r="A182" s="237"/>
      <c r="B182" s="294"/>
      <c r="C182" s="293"/>
      <c r="D182" s="203"/>
      <c r="E182" s="16"/>
      <c r="F182" s="16"/>
      <c r="G182" s="16"/>
      <c r="H182" s="203"/>
      <c r="I182" s="16"/>
      <c r="J182" s="16"/>
      <c r="K182" s="9"/>
      <c r="L182" s="279"/>
    </row>
    <row r="183" spans="1:12" ht="18" thickBot="1" x14ac:dyDescent="0.4">
      <c r="A183" s="237"/>
      <c r="B183" s="452" t="s">
        <v>835</v>
      </c>
      <c r="C183" s="106"/>
      <c r="D183" s="203"/>
      <c r="E183" s="16"/>
      <c r="F183" s="16"/>
      <c r="G183" s="16"/>
      <c r="H183" s="203"/>
      <c r="I183" s="16"/>
      <c r="J183" s="16"/>
      <c r="K183" s="9"/>
      <c r="L183" s="279"/>
    </row>
    <row r="184" spans="1:12" ht="15.45" thickTop="1" x14ac:dyDescent="0.35">
      <c r="A184" s="237">
        <v>126</v>
      </c>
      <c r="B184" s="105" t="s">
        <v>836</v>
      </c>
      <c r="C184" s="106" t="s">
        <v>11</v>
      </c>
      <c r="D184" s="203">
        <v>0.4284</v>
      </c>
      <c r="E184" s="16"/>
      <c r="F184" s="16">
        <f>D184+E184</f>
        <v>0.4284</v>
      </c>
      <c r="G184" s="16"/>
      <c r="H184" s="203">
        <v>0.5</v>
      </c>
      <c r="I184" s="16"/>
      <c r="J184" s="16">
        <f>H184+I184</f>
        <v>0.5</v>
      </c>
      <c r="K184" s="9">
        <f>J184-F184</f>
        <v>7.1599999999999997E-2</v>
      </c>
      <c r="L184" s="8">
        <f>IF(F184="","NEW",K184/F184)</f>
        <v>0.16713352007469653</v>
      </c>
    </row>
    <row r="185" spans="1:12" ht="15" x14ac:dyDescent="0.35">
      <c r="A185" s="237"/>
      <c r="B185" s="105"/>
      <c r="C185" s="106"/>
      <c r="D185" s="203"/>
      <c r="E185" s="16"/>
      <c r="F185" s="16"/>
      <c r="G185" s="16"/>
      <c r="H185" s="203"/>
      <c r="I185" s="16"/>
      <c r="J185" s="16"/>
      <c r="K185" s="9"/>
      <c r="L185" s="279"/>
    </row>
    <row r="186" spans="1:12" ht="18" thickBot="1" x14ac:dyDescent="0.4">
      <c r="A186" s="237"/>
      <c r="B186" s="452" t="s">
        <v>837</v>
      </c>
      <c r="C186" s="106"/>
      <c r="D186" s="203"/>
      <c r="E186" s="16"/>
      <c r="F186" s="16"/>
      <c r="G186" s="16"/>
      <c r="H186" s="203"/>
      <c r="I186" s="16"/>
      <c r="J186" s="16"/>
      <c r="K186" s="9"/>
      <c r="L186" s="279"/>
    </row>
    <row r="187" spans="1:12" ht="15.45" thickTop="1" x14ac:dyDescent="0.35">
      <c r="A187" s="237">
        <f>A184+1</f>
        <v>127</v>
      </c>
      <c r="B187" s="105" t="s">
        <v>838</v>
      </c>
      <c r="C187" s="106"/>
      <c r="D187" s="203">
        <v>210</v>
      </c>
      <c r="E187" s="16"/>
      <c r="F187" s="16">
        <f>D187+E187</f>
        <v>210</v>
      </c>
      <c r="G187" s="16"/>
      <c r="H187" s="203">
        <v>230</v>
      </c>
      <c r="I187" s="16"/>
      <c r="J187" s="16">
        <f>H187+I187</f>
        <v>230</v>
      </c>
      <c r="K187" s="9">
        <f>J187-F187</f>
        <v>20</v>
      </c>
      <c r="L187" s="8">
        <f>IF(F187="","NEW",K187/F187)</f>
        <v>9.5238095238095233E-2</v>
      </c>
    </row>
    <row r="188" spans="1:12" ht="15" x14ac:dyDescent="0.35">
      <c r="A188" s="237">
        <f>A187+1</f>
        <v>128</v>
      </c>
      <c r="B188" s="105" t="s">
        <v>839</v>
      </c>
      <c r="C188" s="106"/>
      <c r="D188" s="203">
        <v>27</v>
      </c>
      <c r="E188" s="16"/>
      <c r="F188" s="16">
        <f>D188+E188</f>
        <v>27</v>
      </c>
      <c r="G188" s="16"/>
      <c r="H188" s="203">
        <v>30</v>
      </c>
      <c r="I188" s="16"/>
      <c r="J188" s="16">
        <f>H188+I188</f>
        <v>30</v>
      </c>
      <c r="K188" s="9">
        <f>J188-F188</f>
        <v>3</v>
      </c>
      <c r="L188" s="8">
        <f>IF(F188="","NEW",K188/F188)</f>
        <v>0.1111111111111111</v>
      </c>
    </row>
    <row r="189" spans="1:12" ht="15" x14ac:dyDescent="0.35">
      <c r="A189" s="237">
        <f>A188+1</f>
        <v>129</v>
      </c>
      <c r="B189" s="105" t="s">
        <v>840</v>
      </c>
      <c r="C189" s="106"/>
      <c r="D189" s="550" t="s">
        <v>841</v>
      </c>
      <c r="E189" s="551"/>
      <c r="F189" s="552"/>
      <c r="G189" s="16"/>
      <c r="H189" s="550" t="s">
        <v>841</v>
      </c>
      <c r="I189" s="551"/>
      <c r="J189" s="552"/>
      <c r="K189" s="9"/>
      <c r="L189" s="8"/>
    </row>
    <row r="190" spans="1:12" ht="15" x14ac:dyDescent="0.35">
      <c r="A190" s="237"/>
      <c r="B190" s="105"/>
      <c r="C190" s="106"/>
      <c r="D190" s="203"/>
      <c r="E190" s="16"/>
      <c r="F190" s="16"/>
      <c r="G190" s="16"/>
      <c r="H190" s="203"/>
      <c r="I190" s="16"/>
      <c r="J190" s="16"/>
      <c r="K190" s="9"/>
      <c r="L190" s="279"/>
    </row>
    <row r="191" spans="1:12" ht="18" thickBot="1" x14ac:dyDescent="0.4">
      <c r="A191" s="237"/>
      <c r="B191" s="452" t="s">
        <v>842</v>
      </c>
      <c r="C191" s="106"/>
      <c r="D191" s="203"/>
      <c r="E191" s="16"/>
      <c r="F191" s="16"/>
      <c r="G191" s="16"/>
      <c r="H191" s="203"/>
      <c r="I191" s="16"/>
      <c r="J191" s="16"/>
      <c r="K191" s="9"/>
      <c r="L191" s="279"/>
    </row>
    <row r="192" spans="1:12" ht="15.45" thickTop="1" x14ac:dyDescent="0.35">
      <c r="A192" s="237">
        <f>A189+1</f>
        <v>130</v>
      </c>
      <c r="B192" s="105" t="s">
        <v>843</v>
      </c>
      <c r="C192" s="106" t="s">
        <v>11</v>
      </c>
      <c r="D192" s="203">
        <v>170</v>
      </c>
      <c r="E192" s="16"/>
      <c r="F192" s="16">
        <f>D192+E192</f>
        <v>170</v>
      </c>
      <c r="G192" s="16"/>
      <c r="H192" s="203">
        <v>166.67</v>
      </c>
      <c r="I192" s="75">
        <f>ROUND(H192*0.2,2)</f>
        <v>33.33</v>
      </c>
      <c r="J192" s="16">
        <f>H192+I192</f>
        <v>200</v>
      </c>
      <c r="K192" s="9">
        <f>J192-F192</f>
        <v>30</v>
      </c>
      <c r="L192" s="8">
        <f>IF(F192="","NEW",K192/F192)</f>
        <v>0.17647058823529413</v>
      </c>
    </row>
    <row r="193" spans="1:12" ht="30" x14ac:dyDescent="0.35">
      <c r="A193" s="237">
        <f>A192+1</f>
        <v>131</v>
      </c>
      <c r="B193" s="105" t="s">
        <v>844</v>
      </c>
      <c r="C193" s="106"/>
      <c r="D193" s="16"/>
      <c r="E193" s="16"/>
      <c r="F193" s="16"/>
      <c r="G193" s="16"/>
      <c r="H193" s="203"/>
      <c r="I193" s="16"/>
      <c r="J193" s="16"/>
      <c r="K193" s="44"/>
      <c r="L193" s="279"/>
    </row>
    <row r="194" spans="1:12" ht="20.25" customHeight="1" x14ac:dyDescent="0.35">
      <c r="A194" s="65" t="s">
        <v>845</v>
      </c>
      <c r="B194" s="295"/>
    </row>
  </sheetData>
  <mergeCells count="15">
    <mergeCell ref="D107:J107"/>
    <mergeCell ref="A1:B1"/>
    <mergeCell ref="K1:L1"/>
    <mergeCell ref="D18:J18"/>
    <mergeCell ref="D104:J104"/>
    <mergeCell ref="D105:J105"/>
    <mergeCell ref="H65:J65"/>
    <mergeCell ref="H66:J66"/>
    <mergeCell ref="D109:J109"/>
    <mergeCell ref="D126:J126"/>
    <mergeCell ref="D127:J127"/>
    <mergeCell ref="D189:F189"/>
    <mergeCell ref="H189:J189"/>
    <mergeCell ref="H181:J181"/>
    <mergeCell ref="D181:F181"/>
  </mergeCells>
  <conditionalFormatting sqref="L5:L94">
    <cfRule type="cellIs" dxfId="25" priority="4" operator="equal">
      <formula>"NEW"</formula>
    </cfRule>
  </conditionalFormatting>
  <conditionalFormatting sqref="L96:L118">
    <cfRule type="cellIs" dxfId="24" priority="11" operator="equal">
      <formula>"NEW"</formula>
    </cfRule>
  </conditionalFormatting>
  <conditionalFormatting sqref="L122:L123">
    <cfRule type="cellIs" dxfId="23" priority="2" operator="equal">
      <formula>"NEW"</formula>
    </cfRule>
  </conditionalFormatting>
  <conditionalFormatting sqref="L130:L131">
    <cfRule type="cellIs" dxfId="22" priority="35" operator="equal">
      <formula>"NEW"</formula>
    </cfRule>
  </conditionalFormatting>
  <conditionalFormatting sqref="L134">
    <cfRule type="cellIs" dxfId="21" priority="34" operator="equal">
      <formula>"NEW"</formula>
    </cfRule>
  </conditionalFormatting>
  <conditionalFormatting sqref="L137:L149">
    <cfRule type="cellIs" dxfId="20" priority="13" operator="equal">
      <formula>"NEW"</formula>
    </cfRule>
  </conditionalFormatting>
  <conditionalFormatting sqref="L152:L175">
    <cfRule type="cellIs" dxfId="19" priority="10" operator="equal">
      <formula>"NEW"</formula>
    </cfRule>
  </conditionalFormatting>
  <conditionalFormatting sqref="L178:L181">
    <cfRule type="cellIs" dxfId="18" priority="1" operator="equal">
      <formula>"NEW"</formula>
    </cfRule>
  </conditionalFormatting>
  <conditionalFormatting sqref="L184 L187:L189 L192">
    <cfRule type="cellIs" dxfId="17" priority="32" operator="equal">
      <formula>"NEW"</formula>
    </cfRule>
  </conditionalFormatting>
  <conditionalFormatting sqref="Y19">
    <cfRule type="cellIs" dxfId="16" priority="91" operator="equal">
      <formula>"NEW"</formula>
    </cfRule>
  </conditionalFormatting>
  <dataValidations count="1">
    <dataValidation type="list" allowBlank="1" showInputMessage="1" showErrorMessage="1" sqref="C33 N19 C5:C21 C23:C31 C151:C193 C35:C149" xr:uid="{6F102826-AFF7-497C-83CB-A330B5813ECB}">
      <formula1>"Statutory, Full Cost Recovery, Discretionary, Third Party"</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landscape" r:id="rId1"/>
  <headerFooter alignWithMargins="0">
    <oddHeader>&amp;L&amp;"Arial,Bold"&amp;16PLACE - &amp;A&amp;C&amp;"Arial,Bold"&amp;16FEES AND CHARGES 2020/21</oddHeader>
    <oddFooter>&amp;L&amp;"Arial,Bold"&amp;16&amp;A&amp;C&amp;"Arial,Bold"&amp;16&amp;P</oddFooter>
  </headerFooter>
  <rowBreaks count="2" manualBreakCount="2">
    <brk id="30" max="13" man="1"/>
    <brk id="108"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rpose xmlns="9edb96fe-1d0a-4fb8-95ec-37e8f3a1c558">General</Purpose>
    <lcf76f155ced4ddcb4097134ff3c332f xmlns="9edb96fe-1d0a-4fb8-95ec-37e8f3a1c558">
      <Terms xmlns="http://schemas.microsoft.com/office/infopath/2007/PartnerControls"/>
    </lcf76f155ced4ddcb4097134ff3c332f>
    <Category2 xmlns="9edb96fe-1d0a-4fb8-95ec-37e8f3a1c558" xsi:nil="true"/>
    <Financial_x0020_Year xmlns="9edb96fe-1d0a-4fb8-95ec-37e8f3a1c558">2022/23</Financial_x0020_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8F009529331A40B424FF923DEFD45F" ma:contentTypeVersion="12" ma:contentTypeDescription="Create a new document." ma:contentTypeScope="" ma:versionID="5c86565157cb7656ce51f985b87521b6">
  <xsd:schema xmlns:xsd="http://www.w3.org/2001/XMLSchema" xmlns:xs="http://www.w3.org/2001/XMLSchema" xmlns:p="http://schemas.microsoft.com/office/2006/metadata/properties" xmlns:ns2="9edb96fe-1d0a-4fb8-95ec-37e8f3a1c558" xmlns:ns3="3a92d010-4d48-4ae5-9303-ffa8e7b55d79" targetNamespace="http://schemas.microsoft.com/office/2006/metadata/properties" ma:root="true" ma:fieldsID="bed61d14ca30df49528dc23ac8da90dc" ns2:_="" ns3:_="">
    <xsd:import namespace="9edb96fe-1d0a-4fb8-95ec-37e8f3a1c558"/>
    <xsd:import namespace="3a92d010-4d48-4ae5-9303-ffa8e7b55d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Financial_x0020_Year" minOccurs="0"/>
                <xsd:element ref="ns2:Purpose" minOccurs="0"/>
                <xsd:element ref="ns2:Categor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db96fe-1d0a-4fb8-95ec-37e8f3a1c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9722217-c65b-4eef-a11e-1fb9367ff26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Financial_x0020_Year" ma:index="17" nillable="true" ma:displayName="Financial Year" ma:default="2022/23" ma:description="Select the financial year which this file relates to" ma:format="Dropdown" ma:internalName="Financial_x0020_Year">
      <xsd:simpleType>
        <xsd:restriction base="dms:Choice">
          <xsd:enumeration value="2020/21"/>
          <xsd:enumeration value="2021/22"/>
          <xsd:enumeration value="2022/23"/>
          <xsd:enumeration value="2023/24"/>
          <xsd:enumeration value="2024/25"/>
        </xsd:restriction>
      </xsd:simpleType>
    </xsd:element>
    <xsd:element name="Purpose" ma:index="18" nillable="true" ma:displayName="Category 1" ma:default="General" ma:description="Use this column to identify the broad area which the file is applicable to from the available choices" ma:format="Dropdown" ma:internalName="Purpose">
      <xsd:simpleType>
        <xsd:restriction base="dms:Choice">
          <xsd:enumeration value="Budget Development"/>
          <xsd:enumeration value="Budget Monitoring"/>
          <xsd:enumeration value="Year End"/>
          <xsd:enumeration value="General"/>
        </xsd:restriction>
      </xsd:simpleType>
    </xsd:element>
    <xsd:element name="Category2" ma:index="19" nillable="true" ma:displayName="Category 2" ma:description="Use this to add a further level of detail to help find the right files" ma:format="Dropdown" ma:internalName="Category2">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92d010-4d48-4ae5-9303-ffa8e7b55d7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691261-BD70-4F29-BFD2-48F0F9A6BA35}">
  <ds:schemaRefs>
    <ds:schemaRef ds:uri="http://schemas.microsoft.com/office/2006/metadata/properties"/>
    <ds:schemaRef ds:uri="http://schemas.microsoft.com/office/infopath/2007/PartnerControls"/>
    <ds:schemaRef ds:uri="9edb96fe-1d0a-4fb8-95ec-37e8f3a1c558"/>
  </ds:schemaRefs>
</ds:datastoreItem>
</file>

<file path=customXml/itemProps2.xml><?xml version="1.0" encoding="utf-8"?>
<ds:datastoreItem xmlns:ds="http://schemas.openxmlformats.org/officeDocument/2006/customXml" ds:itemID="{CD371BBD-A12B-4EE3-91EE-50DFEDE8E7F8}">
  <ds:schemaRefs>
    <ds:schemaRef ds:uri="http://schemas.microsoft.com/sharepoint/v3/contenttype/forms"/>
  </ds:schemaRefs>
</ds:datastoreItem>
</file>

<file path=customXml/itemProps3.xml><?xml version="1.0" encoding="utf-8"?>
<ds:datastoreItem xmlns:ds="http://schemas.openxmlformats.org/officeDocument/2006/customXml" ds:itemID="{8A408847-0578-49D0-833F-8CD31C4E9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db96fe-1d0a-4fb8-95ec-37e8f3a1c558"/>
    <ds:schemaRef ds:uri="3a92d010-4d48-4ae5-9303-ffa8e7b55d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37</vt:i4>
      </vt:variant>
    </vt:vector>
  </HeadingPairs>
  <TitlesOfParts>
    <vt:vector size="57" baseType="lpstr">
      <vt:lpstr>Adult Social Care</vt:lpstr>
      <vt:lpstr>Allotments</vt:lpstr>
      <vt:lpstr>Bereavement Services</vt:lpstr>
      <vt:lpstr>Building Control</vt:lpstr>
      <vt:lpstr>Car Parking</vt:lpstr>
      <vt:lpstr>Corp Venues and Tickfield</vt:lpstr>
      <vt:lpstr>Council Tax Penalties</vt:lpstr>
      <vt:lpstr>Culture</vt:lpstr>
      <vt:lpstr>Highways</vt:lpstr>
      <vt:lpstr>Housing</vt:lpstr>
      <vt:lpstr>Licences</vt:lpstr>
      <vt:lpstr>Local Land Charges</vt:lpstr>
      <vt:lpstr>Pier and Foreshore</vt:lpstr>
      <vt:lpstr>Planning</vt:lpstr>
      <vt:lpstr>Property - Legal</vt:lpstr>
      <vt:lpstr>Registration</vt:lpstr>
      <vt:lpstr>Regulatory</vt:lpstr>
      <vt:lpstr>Town Centre and Tourism</vt:lpstr>
      <vt:lpstr>Transport</vt:lpstr>
      <vt:lpstr>Waste</vt:lpstr>
      <vt:lpstr>'Property - Legal'!_ftn1</vt:lpstr>
      <vt:lpstr>'Property - Legal'!_ftnref1</vt:lpstr>
      <vt:lpstr>'Adult Social Care'!Print_Area</vt:lpstr>
      <vt:lpstr>Allotments!Print_Area</vt:lpstr>
      <vt:lpstr>'Bereavement Services'!Print_Area</vt:lpstr>
      <vt:lpstr>'Building Control'!Print_Area</vt:lpstr>
      <vt:lpstr>'Corp Venues and Tickfield'!Print_Area</vt:lpstr>
      <vt:lpstr>'Council Tax Penalties'!Print_Area</vt:lpstr>
      <vt:lpstr>Culture!Print_Area</vt:lpstr>
      <vt:lpstr>Highways!Print_Area</vt:lpstr>
      <vt:lpstr>Housing!Print_Area</vt:lpstr>
      <vt:lpstr>Licences!Print_Area</vt:lpstr>
      <vt:lpstr>'Local Land Charges'!Print_Area</vt:lpstr>
      <vt:lpstr>'Pier and Foreshore'!Print_Area</vt:lpstr>
      <vt:lpstr>Planning!Print_Area</vt:lpstr>
      <vt:lpstr>Registration!Print_Area</vt:lpstr>
      <vt:lpstr>Regulatory!Print_Area</vt:lpstr>
      <vt:lpstr>'Town Centre and Tourism'!Print_Area</vt:lpstr>
      <vt:lpstr>Transport!Print_Area</vt:lpstr>
      <vt:lpstr>Waste!Print_Area</vt:lpstr>
      <vt:lpstr>'Adult Social Care'!Print_Titles</vt:lpstr>
      <vt:lpstr>Allotments!Print_Titles</vt:lpstr>
      <vt:lpstr>'Bereavement Services'!Print_Titles</vt:lpstr>
      <vt:lpstr>'Building Control'!Print_Titles</vt:lpstr>
      <vt:lpstr>'Corp Venues and Tickfield'!Print_Titles</vt:lpstr>
      <vt:lpstr>'Council Tax Penalties'!Print_Titles</vt:lpstr>
      <vt:lpstr>Culture!Print_Titles</vt:lpstr>
      <vt:lpstr>Highways!Print_Titles</vt:lpstr>
      <vt:lpstr>Housing!Print_Titles</vt:lpstr>
      <vt:lpstr>'Local Land Charges'!Print_Titles</vt:lpstr>
      <vt:lpstr>'Pier and Foreshore'!Print_Titles</vt:lpstr>
      <vt:lpstr>Planning!Print_Titles</vt:lpstr>
      <vt:lpstr>Registration!Print_Titles</vt:lpstr>
      <vt:lpstr>Regulatory!Print_Titles</vt:lpstr>
      <vt:lpstr>'Town Centre and Tourism'!Print_Titles</vt:lpstr>
      <vt:lpstr>Transport!Print_Titles</vt:lpstr>
      <vt:lpstr>Waste!Print_Titles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Perry-Ambrose</dc:creator>
  <cp:keywords/>
  <dc:description/>
  <cp:lastModifiedBy>Amy Wiseman</cp:lastModifiedBy>
  <cp:revision/>
  <cp:lastPrinted>2023-03-21T10:46:03Z</cp:lastPrinted>
  <dcterms:created xsi:type="dcterms:W3CDTF">2022-02-10T14:27:14Z</dcterms:created>
  <dcterms:modified xsi:type="dcterms:W3CDTF">2023-12-14T16:06:02Z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0x010100D48F009529331A40B424FF923DEFD45F</vt:lpwstr>
  </property>
  <property fmtid="{D5CDD505-2E9C-101B-9397-08002B2CF9AE}" pid="3" name="MediaServiceImageTags">
    <vt:lpwstr/>
  </property>
</Properties>
</file>